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892" yWindow="-72" windowWidth="15576" windowHeight="10416" tabRatio="926" activeTab="6"/>
  </bookViews>
  <sheets>
    <sheet name="AG" sheetId="1" r:id="rId1"/>
    <sheet name="AGRFT" sheetId="2" r:id="rId2"/>
    <sheet name="ALUO" sheetId="3" r:id="rId3"/>
    <sheet name="BF" sheetId="4" r:id="rId4"/>
    <sheet name="EF" sheetId="5" r:id="rId5"/>
    <sheet name="FA" sheetId="6" r:id="rId6"/>
    <sheet name="FDV" sheetId="7" r:id="rId7"/>
    <sheet name="FE" sheetId="8" r:id="rId8"/>
    <sheet name="FFA" sheetId="9" r:id="rId9"/>
    <sheet name="FGG" sheetId="10" r:id="rId10"/>
    <sheet name="FKKT" sheetId="11" r:id="rId11"/>
    <sheet name="FMF" sheetId="12" r:id="rId12"/>
    <sheet name="FPP" sheetId="13" r:id="rId13"/>
    <sheet name="FRI" sheetId="14" r:id="rId14"/>
    <sheet name="FSD" sheetId="15" r:id="rId15"/>
    <sheet name="FS" sheetId="16" r:id="rId16"/>
    <sheet name="FŠ" sheetId="17" r:id="rId17"/>
    <sheet name="FU" sheetId="18" r:id="rId18"/>
    <sheet name="FF" sheetId="19" r:id="rId19"/>
    <sheet name="MF" sheetId="20" r:id="rId20"/>
    <sheet name="NTF" sheetId="21" r:id="rId21"/>
    <sheet name="PEF" sheetId="22" r:id="rId22"/>
    <sheet name="PF" sheetId="23" r:id="rId23"/>
    <sheet name="TEOF" sheetId="24" r:id="rId24"/>
    <sheet name="VF" sheetId="25" r:id="rId25"/>
    <sheet name="ZF" sheetId="26" r:id="rId26"/>
    <sheet name="spremembe" sheetId="27" state="hidden" r:id="rId27"/>
    <sheet name="povp.šolnina po skupinah" sheetId="28" state="hidden" r:id="rId28"/>
    <sheet name="List1" sheetId="31" r:id="rId29"/>
  </sheets>
  <definedNames>
    <definedName name="_xlnm.Print_Area" localSheetId="0">AG!$A$1:$E$40</definedName>
    <definedName name="_xlnm.Print_Area" localSheetId="1">AGRFT!$A$1:$E$53</definedName>
    <definedName name="_xlnm.Print_Area" localSheetId="2">ALUO!$A$1:$E$42</definedName>
    <definedName name="_xlnm.Print_Area" localSheetId="3">BF!$A$1:$F$181</definedName>
    <definedName name="_xlnm.Print_Area" localSheetId="4">EF!$A$1:$E$67</definedName>
    <definedName name="_xlnm.Print_Area" localSheetId="5">FA!$A$1:$E$34</definedName>
    <definedName name="_xlnm.Print_Area" localSheetId="6">FDV!$A$1:$E$82</definedName>
    <definedName name="_xlnm.Print_Area" localSheetId="7">FE!$A$1:$E$36</definedName>
    <definedName name="_xlnm.Print_Area" localSheetId="18">FF!$A$1:$E$317</definedName>
    <definedName name="_xlnm.Print_Area" localSheetId="8">FFA!$A$1:$E$33</definedName>
    <definedName name="_xlnm.Print_Area" localSheetId="9">FGG!$A$1:$E$47</definedName>
    <definedName name="_xlnm.Print_Area" localSheetId="10">FKKT!$A$1:$E$46</definedName>
    <definedName name="_xlnm.Print_Area" localSheetId="11">FMF!$A$1:$E$61</definedName>
    <definedName name="_xlnm.Print_Area" localSheetId="12">FPP!$A$1:$E$40</definedName>
    <definedName name="_xlnm.Print_Area" localSheetId="13">FRI!$A$1:$E$38</definedName>
    <definedName name="_xlnm.Print_Area" localSheetId="15">FS!$A$1:$E$28</definedName>
    <definedName name="_xlnm.Print_Area" localSheetId="14">FSD!$A$1:$F$25</definedName>
    <definedName name="_xlnm.Print_Area" localSheetId="16">FŠ!$A$1:$E$67</definedName>
    <definedName name="_xlnm.Print_Area" localSheetId="17">FU!$A$1:$E$40</definedName>
    <definedName name="_xlnm.Print_Area" localSheetId="19">MF!$A$1:$E$31</definedName>
    <definedName name="_xlnm.Print_Area" localSheetId="20">NTF!$A$1:$E$70</definedName>
    <definedName name="_xlnm.Print_Area" localSheetId="21">PEF!$A$1:$E$99</definedName>
    <definedName name="_xlnm.Print_Area" localSheetId="22">PF!$A$1:$E$20</definedName>
    <definedName name="_xlnm.Print_Area" localSheetId="23">TEOF!$A$1:$E$37</definedName>
    <definedName name="_xlnm.Print_Area" localSheetId="24">VF!$A$1:$E$32</definedName>
    <definedName name="_xlnm.Print_Area" localSheetId="25">ZF!$A$1:$E$64</definedName>
    <definedName name="Z_839003FA_3055_4E28_826D_0A2EF77DACBD_.wvu.PrintArea" localSheetId="0" hidden="1">AG!$A$1:$E$40</definedName>
    <definedName name="Z_839003FA_3055_4E28_826D_0A2EF77DACBD_.wvu.PrintArea" localSheetId="1" hidden="1">AGRFT!$A$1:$E$53</definedName>
    <definedName name="Z_839003FA_3055_4E28_826D_0A2EF77DACBD_.wvu.PrintArea" localSheetId="2" hidden="1">ALUO!$A$1:$E$132</definedName>
    <definedName name="Z_839003FA_3055_4E28_826D_0A2EF77DACBD_.wvu.PrintArea" localSheetId="3" hidden="1">BF!$A$1:$E$191</definedName>
    <definedName name="Z_839003FA_3055_4E28_826D_0A2EF77DACBD_.wvu.PrintArea" localSheetId="4" hidden="1">EF!$A$1:$E$75</definedName>
    <definedName name="Z_839003FA_3055_4E28_826D_0A2EF77DACBD_.wvu.PrintArea" localSheetId="5" hidden="1">FA!$A$1:$E$34</definedName>
    <definedName name="Z_839003FA_3055_4E28_826D_0A2EF77DACBD_.wvu.PrintArea" localSheetId="6" hidden="1">FDV!$A$1:$E$93</definedName>
    <definedName name="Z_839003FA_3055_4E28_826D_0A2EF77DACBD_.wvu.PrintArea" localSheetId="7" hidden="1">FE!$A$1:$E$43</definedName>
    <definedName name="Z_839003FA_3055_4E28_826D_0A2EF77DACBD_.wvu.PrintArea" localSheetId="18" hidden="1">FF!$A$1:$E$328</definedName>
    <definedName name="Z_839003FA_3055_4E28_826D_0A2EF77DACBD_.wvu.PrintArea" localSheetId="8" hidden="1">FFA!$A$1:$E$44</definedName>
    <definedName name="Z_839003FA_3055_4E28_826D_0A2EF77DACBD_.wvu.PrintArea" localSheetId="9" hidden="1">FGG!$A$1:$E$53</definedName>
    <definedName name="Z_839003FA_3055_4E28_826D_0A2EF77DACBD_.wvu.PrintArea" localSheetId="10" hidden="1">FKKT!$A$1:$E$53</definedName>
    <definedName name="Z_839003FA_3055_4E28_826D_0A2EF77DACBD_.wvu.PrintArea" localSheetId="11" hidden="1">FMF!$A$1:$E$73</definedName>
    <definedName name="Z_839003FA_3055_4E28_826D_0A2EF77DACBD_.wvu.PrintArea" localSheetId="12" hidden="1">FPP!$A$1:$E$47</definedName>
    <definedName name="Z_839003FA_3055_4E28_826D_0A2EF77DACBD_.wvu.PrintArea" localSheetId="13" hidden="1">FRI!$A$1:$E$49</definedName>
    <definedName name="Z_839003FA_3055_4E28_826D_0A2EF77DACBD_.wvu.PrintArea" localSheetId="15" hidden="1">FS!$A$1:$E$39</definedName>
    <definedName name="Z_839003FA_3055_4E28_826D_0A2EF77DACBD_.wvu.PrintArea" localSheetId="14" hidden="1">FSD!$A$1:$E$33</definedName>
    <definedName name="Z_839003FA_3055_4E28_826D_0A2EF77DACBD_.wvu.PrintArea" localSheetId="16" hidden="1">FŠ!$A$1:$E$79</definedName>
    <definedName name="Z_839003FA_3055_4E28_826D_0A2EF77DACBD_.wvu.PrintArea" localSheetId="17" hidden="1">FU!$A$1:$E$52</definedName>
    <definedName name="Z_839003FA_3055_4E28_826D_0A2EF77DACBD_.wvu.PrintArea" localSheetId="19" hidden="1">MF!$A$1:$E$42</definedName>
    <definedName name="Z_839003FA_3055_4E28_826D_0A2EF77DACBD_.wvu.PrintArea" localSheetId="20" hidden="1">NTF!$A$1:$E$70</definedName>
    <definedName name="Z_839003FA_3055_4E28_826D_0A2EF77DACBD_.wvu.PrintArea" localSheetId="21" hidden="1">PEF!$A$1:$E$96</definedName>
    <definedName name="Z_839003FA_3055_4E28_826D_0A2EF77DACBD_.wvu.PrintArea" localSheetId="22" hidden="1">PF!$A$1:$E$21</definedName>
    <definedName name="Z_839003FA_3055_4E28_826D_0A2EF77DACBD_.wvu.PrintArea" localSheetId="23" hidden="1">TEOF!$A$1:$E$41</definedName>
    <definedName name="Z_839003FA_3055_4E28_826D_0A2EF77DACBD_.wvu.PrintArea" localSheetId="24" hidden="1">VF!$A$1:$E$37</definedName>
    <definedName name="Z_839003FA_3055_4E28_826D_0A2EF77DACBD_.wvu.PrintArea" localSheetId="25" hidden="1">ZF!$A$1:$E$70</definedName>
  </definedNames>
  <calcPr calcId="145621"/>
  <customWorkbookViews>
    <customWorkbookView name="Trsanmi – Osebni pogled" guid="{839003FA-3055-4E28-826D-0A2EF77DACBD}" mergeInterval="0" personalView="1" maximized="1" windowWidth="1719" windowHeight="714" tabRatio="926" activeSheetId="26"/>
  </customWorkbookViews>
</workbook>
</file>

<file path=xl/calcChain.xml><?xml version="1.0" encoding="utf-8"?>
<calcChain xmlns="http://schemas.openxmlformats.org/spreadsheetml/2006/main">
  <c r="I44" i="22" l="1"/>
  <c r="H44" i="22"/>
  <c r="G26" i="28" l="1"/>
  <c r="H26" i="28"/>
  <c r="J27" i="28" l="1"/>
  <c r="J7" i="28"/>
  <c r="I7" i="28"/>
  <c r="D19" i="28" l="1"/>
  <c r="I37" i="28" l="1"/>
  <c r="I36" i="28"/>
  <c r="D40" i="28" l="1"/>
  <c r="D38" i="28"/>
  <c r="J50" i="5" l="1"/>
  <c r="I50" i="5"/>
  <c r="H50" i="5"/>
  <c r="J49" i="5"/>
  <c r="I49" i="5"/>
  <c r="H49" i="5"/>
  <c r="J36" i="26" l="1"/>
  <c r="J17" i="26" l="1"/>
  <c r="I17" i="26"/>
  <c r="H17" i="26"/>
  <c r="J10" i="26"/>
  <c r="I10" i="26"/>
  <c r="I150" i="4" l="1"/>
  <c r="H150" i="4"/>
  <c r="I149" i="4"/>
  <c r="H149" i="4"/>
  <c r="I90" i="4"/>
  <c r="H90" i="4"/>
  <c r="E74" i="4"/>
  <c r="E73" i="4"/>
  <c r="E72" i="4"/>
  <c r="E71" i="4"/>
  <c r="E68" i="4"/>
  <c r="E67" i="4"/>
  <c r="E66" i="4"/>
  <c r="E65" i="4"/>
  <c r="E64" i="4"/>
  <c r="E63" i="4"/>
  <c r="E62" i="4"/>
  <c r="E61" i="4"/>
  <c r="E60" i="4"/>
  <c r="E59" i="4"/>
  <c r="E58" i="4"/>
  <c r="E57" i="4"/>
  <c r="E56" i="4"/>
  <c r="E55" i="4"/>
  <c r="E54" i="4"/>
  <c r="E53" i="4"/>
  <c r="E52" i="4"/>
  <c r="E51" i="4"/>
  <c r="E50" i="4"/>
  <c r="E49" i="4"/>
  <c r="E48" i="4"/>
  <c r="E47" i="4"/>
  <c r="E45" i="4"/>
  <c r="E44" i="4"/>
  <c r="E43" i="4"/>
  <c r="E42" i="4"/>
  <c r="E41" i="4"/>
  <c r="E40" i="4"/>
  <c r="E39" i="4"/>
  <c r="E38" i="4"/>
  <c r="E37" i="4"/>
  <c r="E36" i="4"/>
  <c r="E35" i="4"/>
  <c r="E34" i="4"/>
  <c r="E33" i="4"/>
  <c r="E32" i="4"/>
  <c r="E31" i="4"/>
  <c r="E30" i="4"/>
  <c r="E29" i="4"/>
  <c r="E28" i="4"/>
  <c r="E27" i="4"/>
  <c r="E26" i="4"/>
  <c r="E25" i="4"/>
  <c r="E24" i="4"/>
  <c r="E23" i="4"/>
  <c r="E22" i="4"/>
  <c r="E21" i="4"/>
  <c r="E20" i="4"/>
  <c r="E19" i="4"/>
  <c r="E17" i="4"/>
  <c r="E16" i="4"/>
  <c r="E15" i="4"/>
  <c r="E14" i="4"/>
  <c r="E13" i="4"/>
  <c r="E12" i="4"/>
  <c r="E11" i="4"/>
  <c r="E10" i="4"/>
  <c r="E9" i="4"/>
  <c r="E8" i="4"/>
  <c r="E7" i="4"/>
  <c r="J40" i="10" l="1"/>
  <c r="I40" i="10"/>
  <c r="H40" i="10"/>
  <c r="I35" i="14" l="1"/>
  <c r="E17" i="9" l="1"/>
  <c r="E16" i="9"/>
  <c r="E8" i="9"/>
  <c r="E12" i="23" l="1"/>
  <c r="E10" i="23"/>
  <c r="E9" i="23"/>
  <c r="E8" i="23"/>
  <c r="E7" i="23"/>
  <c r="I34" i="2" l="1"/>
  <c r="I7" i="2"/>
  <c r="L24" i="28" l="1"/>
  <c r="H70" i="22" l="1"/>
  <c r="I70" i="22"/>
  <c r="H71" i="22"/>
  <c r="I71" i="22"/>
  <c r="H45" i="22"/>
  <c r="I45" i="22"/>
  <c r="J45" i="22"/>
  <c r="H46" i="22"/>
  <c r="I46" i="22"/>
  <c r="J46" i="22"/>
  <c r="I176" i="4"/>
  <c r="H176" i="4"/>
  <c r="I175" i="4"/>
  <c r="H175" i="4"/>
  <c r="I173" i="4"/>
  <c r="H173" i="4"/>
  <c r="I172" i="4"/>
  <c r="H172" i="4"/>
  <c r="I171" i="4"/>
  <c r="H171" i="4"/>
  <c r="I170" i="4"/>
  <c r="H170" i="4"/>
  <c r="I168" i="4"/>
  <c r="H168" i="4"/>
  <c r="I167" i="4"/>
  <c r="H167" i="4"/>
  <c r="I165" i="4"/>
  <c r="H165" i="4"/>
  <c r="I164" i="4"/>
  <c r="H164" i="4"/>
  <c r="I162" i="4"/>
  <c r="H162" i="4"/>
  <c r="I161" i="4"/>
  <c r="H161" i="4"/>
  <c r="I159" i="4"/>
  <c r="H159" i="4"/>
  <c r="I158" i="4"/>
  <c r="H158" i="4"/>
  <c r="I156" i="4"/>
  <c r="H156" i="4"/>
  <c r="I155" i="4"/>
  <c r="H155" i="4"/>
  <c r="I153" i="4"/>
  <c r="H153" i="4"/>
  <c r="I152" i="4"/>
  <c r="H152" i="4"/>
  <c r="I148" i="4"/>
  <c r="H148" i="4"/>
  <c r="I147" i="4"/>
  <c r="H147" i="4"/>
  <c r="I146" i="4"/>
  <c r="H146" i="4"/>
  <c r="I145" i="4"/>
  <c r="H145" i="4"/>
  <c r="I144" i="4"/>
  <c r="H144" i="4"/>
  <c r="I143" i="4"/>
  <c r="H143" i="4"/>
  <c r="I141" i="4"/>
  <c r="H141" i="4"/>
  <c r="I140" i="4"/>
  <c r="H140" i="4"/>
  <c r="I139" i="4"/>
  <c r="H139" i="4"/>
  <c r="I138" i="4"/>
  <c r="H138" i="4"/>
  <c r="I135" i="4"/>
  <c r="H135" i="4"/>
  <c r="I134" i="4"/>
  <c r="H134" i="4"/>
  <c r="I133" i="4"/>
  <c r="H133" i="4"/>
  <c r="I131" i="4"/>
  <c r="H131" i="4"/>
  <c r="I130" i="4"/>
  <c r="H130" i="4"/>
  <c r="I129" i="4"/>
  <c r="H129" i="4"/>
  <c r="I127" i="4"/>
  <c r="H127" i="4"/>
  <c r="I126" i="4"/>
  <c r="H126" i="4"/>
  <c r="I125" i="4"/>
  <c r="H125" i="4"/>
  <c r="I123" i="4"/>
  <c r="H123" i="4"/>
  <c r="I122" i="4"/>
  <c r="H122" i="4"/>
  <c r="I121" i="4"/>
  <c r="H121" i="4"/>
  <c r="I119" i="4"/>
  <c r="H119" i="4"/>
  <c r="I118" i="4"/>
  <c r="H118" i="4"/>
  <c r="I117" i="4"/>
  <c r="H117" i="4"/>
  <c r="I115" i="4"/>
  <c r="H115" i="4"/>
  <c r="I114" i="4"/>
  <c r="H114" i="4"/>
  <c r="I113" i="4"/>
  <c r="H113" i="4"/>
  <c r="I111" i="4"/>
  <c r="H111" i="4"/>
  <c r="I110" i="4"/>
  <c r="H110" i="4"/>
  <c r="I109" i="4"/>
  <c r="H109" i="4"/>
  <c r="I107" i="4"/>
  <c r="H107" i="4"/>
  <c r="I106" i="4"/>
  <c r="H106" i="4"/>
  <c r="I105" i="4"/>
  <c r="H105" i="4"/>
  <c r="I104" i="4"/>
  <c r="H104" i="4"/>
  <c r="I103" i="4"/>
  <c r="H103" i="4"/>
  <c r="I102" i="4"/>
  <c r="H102" i="4"/>
  <c r="I101" i="4"/>
  <c r="H101" i="4"/>
  <c r="I99" i="4"/>
  <c r="H99" i="4"/>
  <c r="I98" i="4"/>
  <c r="H98" i="4"/>
  <c r="I97" i="4"/>
  <c r="H97" i="4"/>
  <c r="I94" i="4"/>
  <c r="H94" i="4"/>
  <c r="I93" i="4"/>
  <c r="H93" i="4"/>
  <c r="I92" i="4"/>
  <c r="H92" i="4"/>
  <c r="I89" i="4"/>
  <c r="H89" i="4"/>
  <c r="I88" i="4"/>
  <c r="H88" i="4"/>
  <c r="I86" i="4"/>
  <c r="H86" i="4"/>
  <c r="I85" i="4"/>
  <c r="H85" i="4"/>
  <c r="I84" i="4"/>
  <c r="H84" i="4"/>
  <c r="I82" i="4"/>
  <c r="H82" i="4"/>
  <c r="I81" i="4"/>
  <c r="H81" i="4"/>
  <c r="I80" i="4"/>
  <c r="H80" i="4"/>
  <c r="I67" i="4"/>
  <c r="H40" i="28"/>
  <c r="G40" i="28"/>
  <c r="H38" i="28"/>
  <c r="G38" i="28"/>
  <c r="H32" i="28"/>
  <c r="G32" i="28"/>
  <c r="H29" i="28"/>
  <c r="G29" i="28"/>
  <c r="H19" i="28"/>
  <c r="G19" i="28"/>
  <c r="H11" i="28"/>
  <c r="G11" i="28"/>
  <c r="H40" i="22"/>
  <c r="I40" i="22"/>
  <c r="J40" i="22"/>
  <c r="I16" i="16"/>
  <c r="I17" i="16"/>
  <c r="J17" i="16"/>
  <c r="H17" i="16"/>
  <c r="J16" i="16"/>
  <c r="H16" i="16"/>
  <c r="H34" i="2" l="1"/>
  <c r="J34" i="2"/>
  <c r="J144" i="19"/>
  <c r="I143" i="19"/>
  <c r="I16" i="4"/>
  <c r="H18" i="4"/>
  <c r="I18" i="4"/>
  <c r="J18" i="4"/>
  <c r="J16" i="4"/>
  <c r="J39" i="26" l="1"/>
  <c r="I39" i="26"/>
  <c r="H39" i="26"/>
  <c r="J18" i="25"/>
  <c r="I18" i="25"/>
  <c r="H18" i="25"/>
  <c r="J17" i="25"/>
  <c r="I17" i="25"/>
  <c r="H17" i="25"/>
  <c r="J19" i="25"/>
  <c r="I19" i="25"/>
  <c r="H19" i="25"/>
  <c r="J20" i="25"/>
  <c r="I20" i="25"/>
  <c r="H20" i="25"/>
  <c r="J24" i="24"/>
  <c r="I24" i="24"/>
  <c r="H24" i="24"/>
  <c r="J23" i="24"/>
  <c r="I23" i="24"/>
  <c r="H23" i="24"/>
  <c r="J44" i="22"/>
  <c r="J43" i="22"/>
  <c r="I43" i="22"/>
  <c r="H43" i="22"/>
  <c r="J52" i="22"/>
  <c r="I52" i="22"/>
  <c r="H52" i="22"/>
  <c r="J53" i="22"/>
  <c r="I53" i="22"/>
  <c r="H53" i="22"/>
  <c r="J51" i="22"/>
  <c r="I51" i="22"/>
  <c r="H51" i="22"/>
  <c r="J50" i="22"/>
  <c r="I50" i="22"/>
  <c r="H50" i="22"/>
  <c r="J37" i="22"/>
  <c r="I37" i="22"/>
  <c r="H37" i="22"/>
  <c r="J49" i="22"/>
  <c r="I49" i="22"/>
  <c r="H49" i="22"/>
  <c r="J48" i="22"/>
  <c r="I48" i="22"/>
  <c r="H48" i="22"/>
  <c r="J47" i="22"/>
  <c r="I47" i="22"/>
  <c r="H47" i="22"/>
  <c r="J42" i="22"/>
  <c r="I42" i="22"/>
  <c r="H42" i="22"/>
  <c r="J41" i="22"/>
  <c r="I41" i="22"/>
  <c r="H41" i="22"/>
  <c r="J39" i="22"/>
  <c r="I39" i="22"/>
  <c r="H39" i="22"/>
  <c r="J38" i="22"/>
  <c r="I38" i="22"/>
  <c r="H38" i="22"/>
  <c r="J55" i="22"/>
  <c r="I55" i="22"/>
  <c r="H55" i="22"/>
  <c r="J54" i="22"/>
  <c r="I54" i="22"/>
  <c r="H54" i="22"/>
  <c r="J47" i="21"/>
  <c r="I47" i="21"/>
  <c r="H47" i="21"/>
  <c r="J46" i="21"/>
  <c r="I46" i="21"/>
  <c r="H46" i="21"/>
  <c r="J41" i="21"/>
  <c r="I41" i="21"/>
  <c r="H41" i="21"/>
  <c r="J40" i="21"/>
  <c r="I40" i="21"/>
  <c r="H40" i="21"/>
  <c r="J39" i="21"/>
  <c r="I39" i="21"/>
  <c r="H39" i="21"/>
  <c r="J38" i="21"/>
  <c r="I38" i="21"/>
  <c r="H38" i="21"/>
  <c r="J51" i="21"/>
  <c r="I51" i="21"/>
  <c r="H51" i="21"/>
  <c r="J50" i="21"/>
  <c r="I50" i="21"/>
  <c r="H50" i="21"/>
  <c r="J49" i="21"/>
  <c r="I49" i="21"/>
  <c r="H49" i="21"/>
  <c r="J48" i="21"/>
  <c r="I48" i="21"/>
  <c r="H48" i="21"/>
  <c r="J45" i="21"/>
  <c r="I45" i="21"/>
  <c r="H45" i="21"/>
  <c r="J44" i="21"/>
  <c r="I44" i="21"/>
  <c r="H44" i="21"/>
  <c r="J22" i="20"/>
  <c r="I22" i="20"/>
  <c r="H22" i="20"/>
  <c r="J21" i="20"/>
  <c r="I21" i="20"/>
  <c r="H21" i="20"/>
  <c r="J24" i="20"/>
  <c r="I24" i="20"/>
  <c r="H24" i="20"/>
  <c r="J23" i="20"/>
  <c r="I23" i="20"/>
  <c r="H23" i="20"/>
  <c r="J210" i="19"/>
  <c r="I210" i="19"/>
  <c r="H210" i="19"/>
  <c r="J209" i="19"/>
  <c r="I209" i="19"/>
  <c r="H209" i="19"/>
  <c r="J290" i="19"/>
  <c r="I290" i="19"/>
  <c r="H290" i="19"/>
  <c r="J289" i="19"/>
  <c r="I289" i="19"/>
  <c r="H289" i="19"/>
  <c r="J292" i="19"/>
  <c r="I292" i="19"/>
  <c r="H292" i="19"/>
  <c r="J291" i="19"/>
  <c r="I291" i="19"/>
  <c r="H291" i="19"/>
  <c r="J288" i="19"/>
  <c r="I288" i="19"/>
  <c r="H288" i="19"/>
  <c r="J287" i="19"/>
  <c r="I287" i="19"/>
  <c r="H287" i="19"/>
  <c r="J286" i="19"/>
  <c r="I286" i="19"/>
  <c r="H286" i="19"/>
  <c r="J285" i="19"/>
  <c r="I285" i="19"/>
  <c r="H285" i="19"/>
  <c r="J282" i="19"/>
  <c r="I282" i="19"/>
  <c r="H282" i="19"/>
  <c r="J281" i="19"/>
  <c r="I281" i="19"/>
  <c r="H281" i="19"/>
  <c r="J280" i="19"/>
  <c r="I280" i="19"/>
  <c r="H280" i="19"/>
  <c r="J279" i="19"/>
  <c r="I279" i="19"/>
  <c r="H279" i="19"/>
  <c r="J278" i="19"/>
  <c r="I278" i="19"/>
  <c r="H278" i="19"/>
  <c r="J277" i="19"/>
  <c r="I277" i="19"/>
  <c r="H277" i="19"/>
  <c r="J276" i="19"/>
  <c r="I276" i="19"/>
  <c r="H276" i="19"/>
  <c r="J275" i="19"/>
  <c r="I275" i="19"/>
  <c r="H275" i="19"/>
  <c r="J274" i="19"/>
  <c r="I274" i="19"/>
  <c r="H274" i="19"/>
  <c r="J273" i="19"/>
  <c r="I273" i="19"/>
  <c r="H273" i="19"/>
  <c r="J272" i="19"/>
  <c r="I272" i="19"/>
  <c r="H272" i="19"/>
  <c r="J271" i="19"/>
  <c r="I271" i="19"/>
  <c r="H271" i="19"/>
  <c r="J264" i="19"/>
  <c r="I264" i="19"/>
  <c r="H264" i="19"/>
  <c r="J263" i="19"/>
  <c r="I263" i="19"/>
  <c r="H263" i="19"/>
  <c r="J262" i="19"/>
  <c r="I262" i="19"/>
  <c r="H262" i="19"/>
  <c r="J261" i="19"/>
  <c r="I261" i="19"/>
  <c r="H261" i="19"/>
  <c r="J266" i="19"/>
  <c r="I266" i="19"/>
  <c r="H266" i="19"/>
  <c r="J265" i="19"/>
  <c r="I265" i="19"/>
  <c r="H265" i="19"/>
  <c r="J258" i="19"/>
  <c r="I258" i="19"/>
  <c r="H258" i="19"/>
  <c r="J257" i="19"/>
  <c r="I257" i="19"/>
  <c r="H257" i="19"/>
  <c r="J260" i="19"/>
  <c r="I260" i="19"/>
  <c r="H260" i="19"/>
  <c r="J259" i="19"/>
  <c r="I259" i="19"/>
  <c r="H259" i="19"/>
  <c r="J256" i="19"/>
  <c r="I256" i="19"/>
  <c r="H256" i="19"/>
  <c r="J255" i="19"/>
  <c r="I255" i="19"/>
  <c r="H255" i="19"/>
  <c r="J254" i="19"/>
  <c r="I254" i="19"/>
  <c r="H254" i="19"/>
  <c r="J253" i="19"/>
  <c r="I253" i="19"/>
  <c r="H253" i="19"/>
  <c r="J252" i="19"/>
  <c r="I252" i="19"/>
  <c r="H252" i="19"/>
  <c r="J251" i="19"/>
  <c r="I251" i="19"/>
  <c r="H251" i="19"/>
  <c r="J250" i="19"/>
  <c r="I250" i="19"/>
  <c r="H250" i="19"/>
  <c r="J249" i="19"/>
  <c r="I249" i="19"/>
  <c r="H249" i="19"/>
  <c r="J248" i="19"/>
  <c r="I248" i="19"/>
  <c r="H248" i="19"/>
  <c r="J247" i="19"/>
  <c r="I247" i="19"/>
  <c r="H247" i="19"/>
  <c r="J246" i="19"/>
  <c r="I246" i="19"/>
  <c r="H246" i="19"/>
  <c r="J245" i="19"/>
  <c r="I245" i="19"/>
  <c r="H245" i="19"/>
  <c r="J244" i="19"/>
  <c r="I244" i="19"/>
  <c r="H244" i="19"/>
  <c r="J243" i="19"/>
  <c r="I243" i="19"/>
  <c r="H243" i="19"/>
  <c r="J242" i="19"/>
  <c r="I242" i="19"/>
  <c r="H242" i="19"/>
  <c r="J241" i="19"/>
  <c r="I241" i="19"/>
  <c r="H241" i="19"/>
  <c r="J240" i="19"/>
  <c r="I240" i="19"/>
  <c r="H240" i="19"/>
  <c r="J239" i="19"/>
  <c r="I239" i="19"/>
  <c r="H239" i="19"/>
  <c r="J298" i="19"/>
  <c r="I298" i="19"/>
  <c r="H298" i="19"/>
  <c r="J297" i="19"/>
  <c r="I297" i="19"/>
  <c r="H297" i="19"/>
  <c r="J232" i="19"/>
  <c r="I232" i="19"/>
  <c r="H232" i="19"/>
  <c r="J231" i="19"/>
  <c r="I231" i="19"/>
  <c r="H231" i="19"/>
  <c r="J230" i="19"/>
  <c r="I230" i="19"/>
  <c r="H230" i="19"/>
  <c r="J229" i="19"/>
  <c r="I229" i="19"/>
  <c r="H229" i="19"/>
  <c r="J228" i="19"/>
  <c r="I228" i="19"/>
  <c r="H228" i="19"/>
  <c r="J227" i="19"/>
  <c r="I227" i="19"/>
  <c r="H227" i="19"/>
  <c r="J226" i="19"/>
  <c r="I226" i="19"/>
  <c r="H226" i="19"/>
  <c r="J225" i="19"/>
  <c r="I225" i="19"/>
  <c r="H225" i="19"/>
  <c r="J224" i="19"/>
  <c r="I224" i="19"/>
  <c r="H224" i="19"/>
  <c r="J223" i="19"/>
  <c r="I223" i="19"/>
  <c r="H223" i="19"/>
  <c r="J222" i="19"/>
  <c r="I222" i="19"/>
  <c r="H222" i="19"/>
  <c r="J221" i="19"/>
  <c r="I221" i="19"/>
  <c r="H221" i="19"/>
  <c r="J220" i="19"/>
  <c r="I220" i="19"/>
  <c r="H220" i="19"/>
  <c r="J219" i="19"/>
  <c r="I219" i="19"/>
  <c r="H219" i="19"/>
  <c r="J218" i="19"/>
  <c r="I218" i="19"/>
  <c r="H218" i="19"/>
  <c r="J217" i="19"/>
  <c r="I217" i="19"/>
  <c r="H217" i="19"/>
  <c r="J214" i="19"/>
  <c r="I214" i="19"/>
  <c r="H214" i="19"/>
  <c r="J213" i="19"/>
  <c r="I213" i="19"/>
  <c r="H213" i="19"/>
  <c r="J216" i="19"/>
  <c r="I216" i="19"/>
  <c r="H216" i="19"/>
  <c r="J215" i="19"/>
  <c r="I215" i="19"/>
  <c r="H215" i="19"/>
  <c r="J212" i="19"/>
  <c r="I212" i="19"/>
  <c r="H212" i="19"/>
  <c r="J211" i="19"/>
  <c r="I211" i="19"/>
  <c r="H211" i="19"/>
  <c r="J208" i="19"/>
  <c r="I208" i="19"/>
  <c r="H208" i="19"/>
  <c r="J207" i="19"/>
  <c r="I207" i="19"/>
  <c r="H207" i="19"/>
  <c r="J206" i="19"/>
  <c r="I206" i="19"/>
  <c r="H206" i="19"/>
  <c r="J205" i="19"/>
  <c r="I205" i="19"/>
  <c r="H205" i="19"/>
  <c r="J204" i="19"/>
  <c r="I204" i="19"/>
  <c r="H204" i="19"/>
  <c r="J203" i="19"/>
  <c r="I203" i="19"/>
  <c r="H203" i="19"/>
  <c r="J200" i="19"/>
  <c r="I200" i="19"/>
  <c r="H200" i="19"/>
  <c r="J199" i="19"/>
  <c r="I199" i="19"/>
  <c r="H199" i="19"/>
  <c r="J202" i="19"/>
  <c r="I202" i="19"/>
  <c r="H202" i="19"/>
  <c r="J201" i="19"/>
  <c r="I201" i="19"/>
  <c r="H201" i="19"/>
  <c r="J198" i="19"/>
  <c r="I198" i="19"/>
  <c r="H198" i="19"/>
  <c r="J197" i="19"/>
  <c r="I197" i="19"/>
  <c r="H197" i="19"/>
  <c r="J196" i="19"/>
  <c r="I196" i="19"/>
  <c r="H196" i="19"/>
  <c r="J195" i="19"/>
  <c r="I195" i="19"/>
  <c r="H195" i="19"/>
  <c r="J192" i="19"/>
  <c r="I192" i="19"/>
  <c r="H192" i="19"/>
  <c r="J191" i="19"/>
  <c r="I191" i="19"/>
  <c r="H191" i="19"/>
  <c r="J194" i="19"/>
  <c r="I194" i="19"/>
  <c r="H194" i="19"/>
  <c r="J193" i="19"/>
  <c r="I193" i="19"/>
  <c r="H193" i="19"/>
  <c r="J184" i="19"/>
  <c r="I184" i="19"/>
  <c r="H184" i="19"/>
  <c r="J183" i="19"/>
  <c r="I183" i="19"/>
  <c r="H183" i="19"/>
  <c r="J182" i="19"/>
  <c r="I182" i="19"/>
  <c r="H182" i="19"/>
  <c r="J181" i="19"/>
  <c r="I181" i="19"/>
  <c r="H181" i="19"/>
  <c r="J180" i="19"/>
  <c r="I180" i="19"/>
  <c r="H180" i="19"/>
  <c r="J179" i="19"/>
  <c r="I179" i="19"/>
  <c r="H179" i="19"/>
  <c r="J188" i="19"/>
  <c r="I188" i="19"/>
  <c r="H188" i="19"/>
  <c r="J187" i="19"/>
  <c r="I187" i="19"/>
  <c r="H187" i="19"/>
  <c r="J176" i="19"/>
  <c r="I176" i="19"/>
  <c r="H176" i="19"/>
  <c r="J175" i="19"/>
  <c r="I175" i="19"/>
  <c r="H175" i="19"/>
  <c r="J178" i="19"/>
  <c r="I178" i="19"/>
  <c r="H178" i="19"/>
  <c r="J177" i="19"/>
  <c r="I177" i="19"/>
  <c r="H177" i="19"/>
  <c r="J174" i="19"/>
  <c r="I174" i="19"/>
  <c r="H174" i="19"/>
  <c r="J173" i="19"/>
  <c r="I173" i="19"/>
  <c r="H173" i="19"/>
  <c r="J172" i="19"/>
  <c r="I172" i="19"/>
  <c r="H172" i="19"/>
  <c r="J171" i="19"/>
  <c r="I171" i="19"/>
  <c r="H171" i="19"/>
  <c r="J168" i="19"/>
  <c r="I168" i="19"/>
  <c r="H168" i="19"/>
  <c r="J167" i="19"/>
  <c r="I167" i="19"/>
  <c r="H167" i="19"/>
  <c r="J166" i="19"/>
  <c r="I166" i="19"/>
  <c r="H166" i="19"/>
  <c r="J165" i="19"/>
  <c r="I165" i="19"/>
  <c r="H165" i="19"/>
  <c r="J164" i="19"/>
  <c r="I164" i="19"/>
  <c r="H164" i="19"/>
  <c r="J163" i="19"/>
  <c r="I163" i="19"/>
  <c r="H163" i="19"/>
  <c r="J162" i="19"/>
  <c r="I162" i="19"/>
  <c r="H162" i="19"/>
  <c r="J161" i="19"/>
  <c r="I161" i="19"/>
  <c r="H161" i="19"/>
  <c r="J156" i="19"/>
  <c r="I156" i="19"/>
  <c r="H156" i="19"/>
  <c r="J155" i="19"/>
  <c r="I155" i="19"/>
  <c r="H155" i="19"/>
  <c r="J154" i="19"/>
  <c r="I154" i="19"/>
  <c r="H154" i="19"/>
  <c r="J153" i="19"/>
  <c r="I153" i="19"/>
  <c r="H153" i="19"/>
  <c r="J160" i="19"/>
  <c r="I160" i="19"/>
  <c r="H160" i="19"/>
  <c r="J159" i="19"/>
  <c r="I159" i="19"/>
  <c r="H159" i="19"/>
  <c r="J158" i="19"/>
  <c r="I158" i="19"/>
  <c r="H158" i="19"/>
  <c r="J157" i="19"/>
  <c r="I157" i="19"/>
  <c r="H157" i="19"/>
  <c r="J152" i="19"/>
  <c r="I152" i="19"/>
  <c r="H152" i="19"/>
  <c r="J151" i="19"/>
  <c r="I151" i="19"/>
  <c r="H151" i="19"/>
  <c r="J150" i="19"/>
  <c r="I150" i="19"/>
  <c r="H150" i="19"/>
  <c r="J149" i="19"/>
  <c r="I149" i="19"/>
  <c r="H149" i="19"/>
  <c r="J29" i="18"/>
  <c r="I29" i="18"/>
  <c r="H29" i="18"/>
  <c r="J28" i="18"/>
  <c r="I28" i="18"/>
  <c r="H28" i="18"/>
  <c r="J22" i="17"/>
  <c r="I22" i="17"/>
  <c r="H22" i="17"/>
  <c r="J21" i="17"/>
  <c r="I21" i="17"/>
  <c r="H21" i="17"/>
  <c r="J24" i="17"/>
  <c r="I24" i="17"/>
  <c r="H24" i="17"/>
  <c r="J23" i="17"/>
  <c r="I23" i="17"/>
  <c r="H23" i="17"/>
  <c r="J24" i="14"/>
  <c r="I24" i="14"/>
  <c r="H24" i="14"/>
  <c r="J23" i="14"/>
  <c r="I23" i="14"/>
  <c r="H23" i="14"/>
  <c r="J15" i="16"/>
  <c r="I15" i="16"/>
  <c r="H15" i="16"/>
  <c r="J14" i="16"/>
  <c r="I14" i="16"/>
  <c r="H14" i="16"/>
  <c r="J15" i="15"/>
  <c r="I15" i="15"/>
  <c r="H15" i="15"/>
  <c r="J16" i="15"/>
  <c r="I16" i="15"/>
  <c r="H16" i="15"/>
  <c r="J13" i="15"/>
  <c r="I13" i="15"/>
  <c r="H13" i="15"/>
  <c r="J26" i="14"/>
  <c r="I26" i="14"/>
  <c r="H26" i="14"/>
  <c r="J25" i="14"/>
  <c r="I25" i="14"/>
  <c r="H25" i="14"/>
  <c r="J30" i="14"/>
  <c r="I30" i="14"/>
  <c r="H30" i="14"/>
  <c r="J29" i="14"/>
  <c r="I29" i="14"/>
  <c r="H29" i="14"/>
  <c r="J45" i="12"/>
  <c r="I45" i="12"/>
  <c r="H45" i="12"/>
  <c r="J44" i="12"/>
  <c r="I44" i="12"/>
  <c r="H44" i="12"/>
  <c r="J43" i="12"/>
  <c r="I43" i="12"/>
  <c r="H43" i="12"/>
  <c r="J42" i="12"/>
  <c r="I42" i="12"/>
  <c r="H42" i="12"/>
  <c r="J39" i="12"/>
  <c r="I39" i="12"/>
  <c r="H39" i="12"/>
  <c r="J38" i="12"/>
  <c r="I38" i="12"/>
  <c r="H38" i="12"/>
  <c r="J37" i="12"/>
  <c r="I37" i="12"/>
  <c r="H37" i="12"/>
  <c r="J36" i="12"/>
  <c r="I36" i="12"/>
  <c r="H36" i="12"/>
  <c r="J32" i="11"/>
  <c r="I32" i="11"/>
  <c r="H32" i="11"/>
  <c r="J31" i="11"/>
  <c r="I31" i="11"/>
  <c r="H31" i="11"/>
  <c r="J26" i="11"/>
  <c r="I26" i="11"/>
  <c r="H26" i="11"/>
  <c r="J25" i="11"/>
  <c r="I25" i="11"/>
  <c r="H25" i="11"/>
  <c r="J24" i="11"/>
  <c r="I24" i="11"/>
  <c r="H24" i="11"/>
  <c r="J23" i="11"/>
  <c r="I23" i="11"/>
  <c r="H23" i="11"/>
  <c r="J26" i="10"/>
  <c r="I26" i="10"/>
  <c r="H26" i="10"/>
  <c r="J25" i="10"/>
  <c r="I25" i="10"/>
  <c r="H25" i="10"/>
  <c r="J32" i="10"/>
  <c r="I32" i="10"/>
  <c r="H32" i="10"/>
  <c r="J31" i="10"/>
  <c r="I31" i="10"/>
  <c r="H31" i="10"/>
  <c r="J28" i="10"/>
  <c r="I28" i="10"/>
  <c r="H28" i="10"/>
  <c r="J27" i="10"/>
  <c r="I27" i="10"/>
  <c r="H27" i="10"/>
  <c r="J30" i="10"/>
  <c r="I30" i="10"/>
  <c r="H30" i="10"/>
  <c r="J29" i="10"/>
  <c r="I29" i="10"/>
  <c r="H29" i="10"/>
  <c r="J72" i="7"/>
  <c r="I72" i="7"/>
  <c r="H72" i="7"/>
  <c r="J71" i="7"/>
  <c r="I71" i="7"/>
  <c r="H71" i="7"/>
  <c r="J61" i="7"/>
  <c r="I61" i="7"/>
  <c r="H61" i="7"/>
  <c r="J30" i="3"/>
  <c r="I30" i="3"/>
  <c r="H30" i="3"/>
  <c r="J29" i="3"/>
  <c r="I29" i="3"/>
  <c r="H29" i="3"/>
  <c r="J24" i="3"/>
  <c r="I24" i="3"/>
  <c r="H24" i="3"/>
  <c r="J23" i="3"/>
  <c r="I23" i="3"/>
  <c r="H23" i="3"/>
  <c r="J54" i="5"/>
  <c r="I54" i="5"/>
  <c r="H54" i="5"/>
  <c r="J53" i="5"/>
  <c r="I53" i="5"/>
  <c r="H53" i="5"/>
  <c r="J44" i="5"/>
  <c r="I44" i="5"/>
  <c r="H44" i="5"/>
  <c r="J43" i="5"/>
  <c r="I43" i="5"/>
  <c r="H43" i="5"/>
  <c r="J42" i="5"/>
  <c r="I42" i="5"/>
  <c r="H42" i="5"/>
  <c r="J41" i="5"/>
  <c r="I41" i="5"/>
  <c r="H41" i="5"/>
  <c r="J32" i="5"/>
  <c r="I32" i="5"/>
  <c r="H32" i="5"/>
  <c r="J31" i="5"/>
  <c r="I31" i="5"/>
  <c r="H31" i="5"/>
  <c r="J30" i="5"/>
  <c r="I30" i="5"/>
  <c r="H30" i="5"/>
  <c r="J29" i="5"/>
  <c r="I29" i="5"/>
  <c r="H29" i="5"/>
  <c r="J26" i="5"/>
  <c r="I26" i="5"/>
  <c r="H26" i="5"/>
  <c r="J25" i="5"/>
  <c r="I25" i="5"/>
  <c r="H25" i="5"/>
  <c r="J24" i="5"/>
  <c r="I24" i="5"/>
  <c r="H24" i="5"/>
  <c r="J23" i="5"/>
  <c r="I23" i="5"/>
  <c r="H23" i="5"/>
  <c r="J20" i="5"/>
  <c r="I20" i="5"/>
  <c r="H20" i="5"/>
  <c r="J19" i="5"/>
  <c r="I19" i="5"/>
  <c r="H19" i="5"/>
  <c r="J18" i="5"/>
  <c r="I18" i="5"/>
  <c r="H18" i="5"/>
  <c r="J17" i="5"/>
  <c r="I17" i="5"/>
  <c r="H17" i="5"/>
  <c r="J70" i="4"/>
  <c r="I70" i="4"/>
  <c r="H70" i="4"/>
  <c r="J69" i="4"/>
  <c r="I69" i="4"/>
  <c r="H69" i="4"/>
  <c r="J66" i="4"/>
  <c r="I66" i="4"/>
  <c r="H66" i="4"/>
  <c r="J65" i="4"/>
  <c r="I65" i="4"/>
  <c r="H65" i="4"/>
  <c r="J64" i="4"/>
  <c r="I64" i="4"/>
  <c r="H64" i="4"/>
  <c r="J63" i="4"/>
  <c r="I63" i="4"/>
  <c r="H63" i="4"/>
  <c r="J60" i="4"/>
  <c r="I60" i="4"/>
  <c r="H60" i="4"/>
  <c r="J59" i="4"/>
  <c r="I59" i="4"/>
  <c r="H59" i="4"/>
  <c r="J58" i="4"/>
  <c r="I58" i="4"/>
  <c r="H58" i="4"/>
  <c r="J57" i="4"/>
  <c r="I57" i="4"/>
  <c r="H57" i="4"/>
  <c r="J54" i="4"/>
  <c r="I54" i="4"/>
  <c r="H54" i="4"/>
  <c r="J53" i="4"/>
  <c r="I53" i="4"/>
  <c r="H53" i="4"/>
  <c r="J52" i="4"/>
  <c r="I52" i="4"/>
  <c r="H52" i="4"/>
  <c r="J51" i="4"/>
  <c r="I51" i="4"/>
  <c r="H51" i="4"/>
  <c r="J50" i="4"/>
  <c r="I50" i="4"/>
  <c r="H50" i="4"/>
  <c r="J49" i="4"/>
  <c r="I49" i="4"/>
  <c r="H49" i="4"/>
  <c r="J29" i="2"/>
  <c r="I29" i="2"/>
  <c r="H29" i="2"/>
  <c r="J26" i="2"/>
  <c r="I26" i="2"/>
  <c r="H26" i="2"/>
  <c r="J25" i="2"/>
  <c r="I25" i="2"/>
  <c r="H25" i="2"/>
  <c r="J24" i="2"/>
  <c r="I24" i="2"/>
  <c r="H24" i="2"/>
  <c r="J23" i="2"/>
  <c r="I23" i="2"/>
  <c r="H23" i="2"/>
  <c r="J22" i="2"/>
  <c r="I22" i="2"/>
  <c r="H22" i="2"/>
  <c r="J15" i="1"/>
  <c r="I15" i="1"/>
  <c r="H15" i="1"/>
  <c r="J14" i="1"/>
  <c r="I14" i="1"/>
  <c r="H14" i="1"/>
  <c r="I8" i="28" l="1"/>
  <c r="J8" i="28"/>
  <c r="I9" i="28"/>
  <c r="J9" i="28"/>
  <c r="I10" i="28"/>
  <c r="J10" i="28"/>
  <c r="D11" i="28"/>
  <c r="I11" i="28" s="1"/>
  <c r="E11" i="28"/>
  <c r="J11" i="28" s="1"/>
  <c r="I12" i="28"/>
  <c r="J12" i="28"/>
  <c r="I13" i="28"/>
  <c r="J13" i="28"/>
  <c r="I14" i="28"/>
  <c r="J14" i="28"/>
  <c r="I15" i="28"/>
  <c r="J15" i="28"/>
  <c r="I16" i="28"/>
  <c r="J16" i="28"/>
  <c r="I17" i="28"/>
  <c r="J17" i="28"/>
  <c r="I18" i="28"/>
  <c r="J18" i="28"/>
  <c r="E19" i="28"/>
  <c r="J19" i="28" s="1"/>
  <c r="I19" i="28"/>
  <c r="I20" i="28"/>
  <c r="J20" i="28"/>
  <c r="I21" i="28"/>
  <c r="J21" i="28"/>
  <c r="I22" i="28"/>
  <c r="J22" i="28"/>
  <c r="I23" i="28"/>
  <c r="J23" i="28"/>
  <c r="I24" i="28"/>
  <c r="J24" i="28"/>
  <c r="I25" i="28"/>
  <c r="J25" i="28"/>
  <c r="D26" i="28"/>
  <c r="I26" i="28" s="1"/>
  <c r="E26" i="28"/>
  <c r="J26" i="28" s="1"/>
  <c r="I27" i="28"/>
  <c r="I28" i="28"/>
  <c r="J28" i="28"/>
  <c r="D29" i="28"/>
  <c r="E29" i="28"/>
  <c r="J29" i="28" s="1"/>
  <c r="I29" i="28"/>
  <c r="I30" i="28"/>
  <c r="J30" i="28"/>
  <c r="I31" i="28"/>
  <c r="J31" i="28"/>
  <c r="D32" i="28"/>
  <c r="E32" i="28"/>
  <c r="I32" i="28"/>
  <c r="J32" i="28"/>
  <c r="I33" i="28"/>
  <c r="J33" i="28"/>
  <c r="I34" i="28"/>
  <c r="J34" i="28"/>
  <c r="I35" i="28"/>
  <c r="J35" i="28"/>
  <c r="J36" i="28"/>
  <c r="J37" i="28"/>
  <c r="E38" i="28"/>
  <c r="J38" i="28" s="1"/>
  <c r="I38" i="28"/>
  <c r="I40" i="28"/>
  <c r="E40" i="28"/>
  <c r="J40" i="28" s="1"/>
  <c r="H7" i="26"/>
  <c r="I7" i="26"/>
  <c r="J7" i="26"/>
  <c r="H8" i="26"/>
  <c r="I8" i="26"/>
  <c r="J8" i="26"/>
  <c r="H9" i="26"/>
  <c r="I9" i="26"/>
  <c r="J9" i="26"/>
  <c r="H11" i="26"/>
  <c r="I11" i="26"/>
  <c r="J11" i="26"/>
  <c r="H12" i="26"/>
  <c r="I12" i="26"/>
  <c r="J12" i="26"/>
  <c r="H13" i="26"/>
  <c r="I13" i="26"/>
  <c r="J13" i="26"/>
  <c r="H14" i="26"/>
  <c r="I14" i="26"/>
  <c r="J14" i="26"/>
  <c r="H15" i="26"/>
  <c r="I15" i="26"/>
  <c r="J15" i="26"/>
  <c r="H16" i="26"/>
  <c r="I16" i="26"/>
  <c r="J16" i="26"/>
  <c r="H18" i="26"/>
  <c r="I18" i="26"/>
  <c r="J18" i="26"/>
  <c r="H19" i="26"/>
  <c r="I19" i="26"/>
  <c r="J19" i="26"/>
  <c r="H20" i="26"/>
  <c r="I20" i="26"/>
  <c r="J20" i="26"/>
  <c r="H21" i="26"/>
  <c r="I21" i="26"/>
  <c r="J21" i="26"/>
  <c r="H22" i="26"/>
  <c r="I22" i="26"/>
  <c r="J22" i="26"/>
  <c r="H23" i="26"/>
  <c r="I23" i="26"/>
  <c r="J23" i="26"/>
  <c r="H24" i="26"/>
  <c r="I24" i="26"/>
  <c r="J24" i="26"/>
  <c r="H25" i="26"/>
  <c r="I25" i="26"/>
  <c r="J25" i="26"/>
  <c r="H26" i="26"/>
  <c r="I26" i="26"/>
  <c r="J26" i="26"/>
  <c r="H27" i="26"/>
  <c r="I27" i="26"/>
  <c r="J27" i="26"/>
  <c r="H28" i="26"/>
  <c r="I28" i="26"/>
  <c r="J28" i="26"/>
  <c r="H29" i="26"/>
  <c r="I29" i="26"/>
  <c r="J29" i="26"/>
  <c r="H30" i="26"/>
  <c r="I30" i="26"/>
  <c r="J30" i="26"/>
  <c r="H31" i="26"/>
  <c r="I31" i="26"/>
  <c r="J31" i="26"/>
  <c r="H32" i="26"/>
  <c r="I32" i="26"/>
  <c r="J32" i="26"/>
  <c r="H33" i="26"/>
  <c r="I33" i="26"/>
  <c r="J33" i="26"/>
  <c r="H35" i="26"/>
  <c r="I35" i="26"/>
  <c r="J35" i="26"/>
  <c r="H37" i="26"/>
  <c r="I37" i="26"/>
  <c r="J37" i="26"/>
  <c r="H38" i="26"/>
  <c r="I38" i="26"/>
  <c r="J38" i="26"/>
  <c r="H40" i="26"/>
  <c r="I40" i="26"/>
  <c r="J40" i="26"/>
  <c r="H41" i="26"/>
  <c r="I41" i="26"/>
  <c r="J41" i="26"/>
  <c r="H46" i="26"/>
  <c r="I46" i="26"/>
  <c r="H47" i="26"/>
  <c r="I47" i="26"/>
  <c r="H48" i="26"/>
  <c r="I48" i="26"/>
  <c r="H49" i="26"/>
  <c r="I49" i="26"/>
  <c r="H50" i="26"/>
  <c r="I50" i="26"/>
  <c r="H51" i="26"/>
  <c r="I51" i="26"/>
  <c r="H52" i="26"/>
  <c r="I52" i="26"/>
  <c r="H53" i="26"/>
  <c r="I53" i="26"/>
  <c r="H54" i="26"/>
  <c r="I54" i="26"/>
  <c r="H55" i="26"/>
  <c r="I55" i="26"/>
  <c r="H56" i="26"/>
  <c r="I56" i="26"/>
  <c r="H57" i="26"/>
  <c r="I57" i="26"/>
  <c r="H58" i="26"/>
  <c r="I58" i="26"/>
  <c r="H59" i="26"/>
  <c r="I59" i="26"/>
  <c r="H60" i="26"/>
  <c r="I60" i="26"/>
  <c r="H61" i="26"/>
  <c r="I61" i="26"/>
  <c r="H7" i="25"/>
  <c r="I7" i="25"/>
  <c r="J7" i="25"/>
  <c r="J8" i="25"/>
  <c r="H9" i="25"/>
  <c r="I9" i="25"/>
  <c r="J9" i="25"/>
  <c r="H10" i="25"/>
  <c r="I10" i="25"/>
  <c r="J10" i="25"/>
  <c r="H11" i="25"/>
  <c r="I11" i="25"/>
  <c r="J11" i="25"/>
  <c r="H12" i="25"/>
  <c r="I12" i="25"/>
  <c r="J12" i="25"/>
  <c r="H13" i="25"/>
  <c r="I13" i="25"/>
  <c r="J13" i="25"/>
  <c r="H14" i="25"/>
  <c r="I14" i="25"/>
  <c r="J14" i="25"/>
  <c r="J15" i="25"/>
  <c r="H16" i="25"/>
  <c r="I16" i="25"/>
  <c r="J16" i="25"/>
  <c r="H23" i="25"/>
  <c r="I23" i="25"/>
  <c r="H24" i="25"/>
  <c r="I24" i="25"/>
  <c r="H25" i="25"/>
  <c r="I25" i="25"/>
  <c r="H26" i="25"/>
  <c r="I26" i="25"/>
  <c r="H27" i="25"/>
  <c r="I27" i="25"/>
  <c r="H28" i="25"/>
  <c r="I28" i="25"/>
  <c r="H29" i="25"/>
  <c r="I29" i="25"/>
  <c r="H7" i="24"/>
  <c r="I7" i="24"/>
  <c r="J7" i="24"/>
  <c r="H8" i="24"/>
  <c r="I8" i="24"/>
  <c r="J8" i="24"/>
  <c r="H9" i="24"/>
  <c r="I9" i="24"/>
  <c r="J9" i="24"/>
  <c r="H10" i="24"/>
  <c r="I10" i="24"/>
  <c r="J10" i="24"/>
  <c r="H11" i="24"/>
  <c r="I11" i="24"/>
  <c r="J11" i="24"/>
  <c r="H12" i="24"/>
  <c r="I12" i="24"/>
  <c r="J12" i="24"/>
  <c r="H13" i="24"/>
  <c r="I13" i="24"/>
  <c r="J13" i="24"/>
  <c r="H14" i="24"/>
  <c r="I14" i="24"/>
  <c r="J14" i="24"/>
  <c r="H16" i="24"/>
  <c r="I16" i="24"/>
  <c r="J16" i="24"/>
  <c r="H17" i="24"/>
  <c r="I17" i="24"/>
  <c r="J17" i="24"/>
  <c r="H18" i="24"/>
  <c r="I18" i="24"/>
  <c r="J18" i="24"/>
  <c r="H19" i="24"/>
  <c r="I19" i="24"/>
  <c r="J19" i="24"/>
  <c r="H20" i="24"/>
  <c r="I20" i="24"/>
  <c r="J20" i="24"/>
  <c r="H21" i="24"/>
  <c r="I21" i="24"/>
  <c r="J21" i="24"/>
  <c r="H22" i="24"/>
  <c r="I22" i="24"/>
  <c r="J22" i="24"/>
  <c r="H25" i="24"/>
  <c r="I25" i="24"/>
  <c r="J25" i="24"/>
  <c r="H26" i="24"/>
  <c r="I26" i="24"/>
  <c r="J26" i="24"/>
  <c r="H28" i="24"/>
  <c r="I28" i="24"/>
  <c r="H29" i="24"/>
  <c r="I29" i="24"/>
  <c r="H30" i="24"/>
  <c r="I30" i="24"/>
  <c r="H31" i="24"/>
  <c r="I31" i="24"/>
  <c r="H32" i="24"/>
  <c r="I32" i="24"/>
  <c r="H34" i="24"/>
  <c r="I34" i="24"/>
  <c r="H7" i="23"/>
  <c r="I7" i="23"/>
  <c r="J7" i="23"/>
  <c r="H8" i="23"/>
  <c r="I8" i="23"/>
  <c r="J8" i="23"/>
  <c r="H9" i="23"/>
  <c r="I9" i="23"/>
  <c r="J9" i="23"/>
  <c r="H10" i="23"/>
  <c r="I10" i="23"/>
  <c r="J10" i="23"/>
  <c r="H12" i="23"/>
  <c r="I12" i="23"/>
  <c r="J12" i="23"/>
  <c r="H16" i="23"/>
  <c r="I16" i="23"/>
  <c r="H17" i="23"/>
  <c r="I17" i="23"/>
  <c r="H7" i="22"/>
  <c r="I7" i="22"/>
  <c r="J7" i="22"/>
  <c r="H8" i="22"/>
  <c r="I8" i="22"/>
  <c r="J8" i="22"/>
  <c r="H9" i="22"/>
  <c r="I9" i="22"/>
  <c r="J9" i="22"/>
  <c r="H10" i="22"/>
  <c r="I10" i="22"/>
  <c r="J10" i="22"/>
  <c r="H11" i="22"/>
  <c r="I11" i="22"/>
  <c r="J11" i="22"/>
  <c r="H12" i="22"/>
  <c r="I12" i="22"/>
  <c r="J12" i="22"/>
  <c r="H13" i="22"/>
  <c r="I13" i="22"/>
  <c r="J13" i="22"/>
  <c r="H14" i="22"/>
  <c r="I14" i="22"/>
  <c r="J14" i="22"/>
  <c r="H15" i="22"/>
  <c r="I15" i="22"/>
  <c r="J15" i="22"/>
  <c r="H16" i="22"/>
  <c r="I16" i="22"/>
  <c r="J16" i="22"/>
  <c r="H17" i="22"/>
  <c r="I17" i="22"/>
  <c r="J17" i="22"/>
  <c r="H18" i="22"/>
  <c r="I18" i="22"/>
  <c r="J18" i="22"/>
  <c r="H19" i="22"/>
  <c r="I19" i="22"/>
  <c r="J19" i="22"/>
  <c r="H20" i="22"/>
  <c r="I20" i="22"/>
  <c r="J20" i="22"/>
  <c r="H21" i="22"/>
  <c r="I21" i="22"/>
  <c r="J21" i="22"/>
  <c r="H22" i="22"/>
  <c r="I22" i="22"/>
  <c r="J22" i="22"/>
  <c r="H23" i="22"/>
  <c r="I23" i="22"/>
  <c r="J23" i="22"/>
  <c r="H24" i="22"/>
  <c r="I24" i="22"/>
  <c r="J24" i="22"/>
  <c r="H25" i="22"/>
  <c r="I25" i="22"/>
  <c r="J25" i="22"/>
  <c r="H26" i="22"/>
  <c r="I26" i="22"/>
  <c r="J26" i="22"/>
  <c r="H27" i="22"/>
  <c r="I27" i="22"/>
  <c r="J27" i="22"/>
  <c r="H28" i="22"/>
  <c r="I28" i="22"/>
  <c r="J28" i="22"/>
  <c r="H29" i="22"/>
  <c r="I29" i="22"/>
  <c r="J29" i="22"/>
  <c r="H30" i="22"/>
  <c r="I30" i="22"/>
  <c r="J30" i="22"/>
  <c r="H31" i="22"/>
  <c r="I31" i="22"/>
  <c r="J31" i="22"/>
  <c r="H32" i="22"/>
  <c r="I32" i="22"/>
  <c r="J32" i="22"/>
  <c r="H33" i="22"/>
  <c r="I33" i="22"/>
  <c r="J33" i="22"/>
  <c r="H35" i="22"/>
  <c r="I35" i="22"/>
  <c r="J35" i="22"/>
  <c r="H36" i="22"/>
  <c r="I36" i="22"/>
  <c r="J36" i="22"/>
  <c r="H57" i="22"/>
  <c r="I57" i="22"/>
  <c r="H58" i="22"/>
  <c r="I58" i="22"/>
  <c r="H59" i="22"/>
  <c r="I59" i="22"/>
  <c r="H60" i="22"/>
  <c r="I60" i="22"/>
  <c r="H61" i="22"/>
  <c r="I61" i="22"/>
  <c r="H62" i="22"/>
  <c r="I62" i="22"/>
  <c r="H63" i="22"/>
  <c r="I63" i="22"/>
  <c r="H64" i="22"/>
  <c r="I64" i="22"/>
  <c r="H65" i="22"/>
  <c r="I65" i="22"/>
  <c r="H66" i="22"/>
  <c r="I66" i="22"/>
  <c r="H69" i="22"/>
  <c r="I69" i="22"/>
  <c r="H72" i="22"/>
  <c r="I72" i="22"/>
  <c r="H73" i="22"/>
  <c r="I73" i="22"/>
  <c r="H74" i="22"/>
  <c r="I74" i="22"/>
  <c r="H75" i="22"/>
  <c r="I75" i="22"/>
  <c r="H76" i="22"/>
  <c r="I76" i="22"/>
  <c r="H77" i="22"/>
  <c r="I77" i="22"/>
  <c r="H78" i="22"/>
  <c r="I78" i="22"/>
  <c r="H79" i="22"/>
  <c r="I79" i="22"/>
  <c r="H80" i="22"/>
  <c r="I80" i="22"/>
  <c r="H81" i="22"/>
  <c r="I81" i="22"/>
  <c r="H82" i="22"/>
  <c r="I82" i="22"/>
  <c r="H83" i="22"/>
  <c r="I83" i="22"/>
  <c r="H84" i="22"/>
  <c r="I84" i="22"/>
  <c r="H85" i="22"/>
  <c r="I85" i="22"/>
  <c r="H86" i="22"/>
  <c r="I86" i="22"/>
  <c r="H87" i="22"/>
  <c r="I87" i="22"/>
  <c r="H88" i="22"/>
  <c r="I88" i="22"/>
  <c r="H89" i="22"/>
  <c r="I89" i="22"/>
  <c r="H90" i="22"/>
  <c r="I90" i="22"/>
  <c r="H91" i="22"/>
  <c r="I91" i="22"/>
  <c r="H92" i="22"/>
  <c r="I92" i="22"/>
  <c r="H7" i="21"/>
  <c r="I7" i="21"/>
  <c r="J7" i="21"/>
  <c r="H8" i="21"/>
  <c r="I8" i="21"/>
  <c r="J8" i="21"/>
  <c r="H9" i="21"/>
  <c r="I9" i="21"/>
  <c r="J9" i="21"/>
  <c r="H10" i="21"/>
  <c r="I10" i="21"/>
  <c r="J10" i="21"/>
  <c r="H11" i="21"/>
  <c r="I11" i="21"/>
  <c r="J11" i="21"/>
  <c r="H12" i="21"/>
  <c r="I12" i="21"/>
  <c r="J12" i="21"/>
  <c r="H13" i="21"/>
  <c r="I13" i="21"/>
  <c r="J13" i="21"/>
  <c r="H14" i="21"/>
  <c r="I14" i="21"/>
  <c r="J14" i="21"/>
  <c r="H15" i="21"/>
  <c r="I15" i="21"/>
  <c r="J15" i="21"/>
  <c r="H16" i="21"/>
  <c r="I16" i="21"/>
  <c r="J16" i="21"/>
  <c r="H17" i="21"/>
  <c r="I17" i="21"/>
  <c r="J17" i="21"/>
  <c r="H18" i="21"/>
  <c r="I18" i="21"/>
  <c r="J18" i="21"/>
  <c r="H19" i="21"/>
  <c r="I19" i="21"/>
  <c r="J19" i="21"/>
  <c r="H20" i="21"/>
  <c r="I20" i="21"/>
  <c r="J20" i="21"/>
  <c r="H21" i="21"/>
  <c r="I21" i="21"/>
  <c r="J21" i="21"/>
  <c r="H22" i="21"/>
  <c r="I22" i="21"/>
  <c r="J22" i="21"/>
  <c r="H23" i="21"/>
  <c r="I23" i="21"/>
  <c r="J23" i="21"/>
  <c r="H24" i="21"/>
  <c r="I24" i="21"/>
  <c r="J24" i="21"/>
  <c r="H25" i="21"/>
  <c r="I25" i="21"/>
  <c r="J25" i="21"/>
  <c r="H26" i="21"/>
  <c r="I26" i="21"/>
  <c r="J26" i="21"/>
  <c r="H27" i="21"/>
  <c r="I27" i="21"/>
  <c r="J27" i="21"/>
  <c r="H28" i="21"/>
  <c r="I28" i="21"/>
  <c r="J28" i="21"/>
  <c r="H29" i="21"/>
  <c r="I29" i="21"/>
  <c r="J29" i="21"/>
  <c r="H30" i="21"/>
  <c r="I30" i="21"/>
  <c r="J30" i="21"/>
  <c r="H31" i="21"/>
  <c r="I31" i="21"/>
  <c r="J31" i="21"/>
  <c r="H32" i="21"/>
  <c r="I32" i="21"/>
  <c r="J32" i="21"/>
  <c r="H33" i="21"/>
  <c r="I33" i="21"/>
  <c r="J33" i="21"/>
  <c r="H34" i="21"/>
  <c r="I34" i="21"/>
  <c r="J34" i="21"/>
  <c r="H35" i="21"/>
  <c r="I35" i="21"/>
  <c r="J35" i="21"/>
  <c r="H36" i="21"/>
  <c r="I36" i="21"/>
  <c r="J36" i="21"/>
  <c r="H42" i="21"/>
  <c r="I42" i="21"/>
  <c r="J42" i="21"/>
  <c r="H43" i="21"/>
  <c r="I43" i="21"/>
  <c r="J43" i="21"/>
  <c r="H55" i="21"/>
  <c r="I55" i="21"/>
  <c r="H56" i="21"/>
  <c r="I56" i="21"/>
  <c r="H57" i="21"/>
  <c r="I57" i="21"/>
  <c r="H58" i="21"/>
  <c r="I58" i="21"/>
  <c r="H59" i="21"/>
  <c r="I59" i="21"/>
  <c r="H60" i="21"/>
  <c r="I60" i="21"/>
  <c r="H61" i="21"/>
  <c r="I61" i="21"/>
  <c r="H62" i="21"/>
  <c r="I62" i="21"/>
  <c r="H63" i="21"/>
  <c r="I63" i="21"/>
  <c r="H64" i="21"/>
  <c r="I64" i="21"/>
  <c r="H65" i="21"/>
  <c r="I65" i="21"/>
  <c r="H66" i="21"/>
  <c r="I66" i="21"/>
  <c r="H9" i="20"/>
  <c r="I9" i="20"/>
  <c r="J9" i="20"/>
  <c r="H10" i="20"/>
  <c r="I10" i="20"/>
  <c r="J10" i="20"/>
  <c r="H11" i="20"/>
  <c r="I11" i="20"/>
  <c r="J11" i="20"/>
  <c r="H12" i="20"/>
  <c r="I12" i="20"/>
  <c r="J12" i="20"/>
  <c r="H13" i="20"/>
  <c r="I13" i="20"/>
  <c r="J13" i="20"/>
  <c r="H14" i="20"/>
  <c r="I14" i="20"/>
  <c r="J14" i="20"/>
  <c r="H15" i="20"/>
  <c r="I15" i="20"/>
  <c r="J15" i="20"/>
  <c r="H16" i="20"/>
  <c r="I16" i="20"/>
  <c r="J16" i="20"/>
  <c r="H17" i="20"/>
  <c r="I17" i="20"/>
  <c r="J17" i="20"/>
  <c r="H18" i="20"/>
  <c r="I18" i="20"/>
  <c r="J18" i="20"/>
  <c r="H19" i="20"/>
  <c r="I19" i="20"/>
  <c r="J19" i="20"/>
  <c r="H20" i="20"/>
  <c r="I20" i="20"/>
  <c r="J20" i="20"/>
  <c r="H7" i="19"/>
  <c r="I7" i="19"/>
  <c r="J7" i="19"/>
  <c r="H8" i="19"/>
  <c r="I8" i="19"/>
  <c r="J8" i="19"/>
  <c r="H9" i="19"/>
  <c r="I9" i="19"/>
  <c r="J9" i="19"/>
  <c r="H10" i="19"/>
  <c r="I10" i="19"/>
  <c r="J10" i="19"/>
  <c r="H11" i="19"/>
  <c r="I11" i="19"/>
  <c r="J11" i="19"/>
  <c r="H12" i="19"/>
  <c r="I12" i="19"/>
  <c r="J12" i="19"/>
  <c r="H13" i="19"/>
  <c r="I13" i="19"/>
  <c r="J13" i="19"/>
  <c r="H14" i="19"/>
  <c r="I14" i="19"/>
  <c r="J14" i="19"/>
  <c r="H15" i="19"/>
  <c r="I15" i="19"/>
  <c r="J15" i="19"/>
  <c r="H16" i="19"/>
  <c r="I16" i="19"/>
  <c r="J16" i="19"/>
  <c r="H17" i="19"/>
  <c r="I17" i="19"/>
  <c r="J17" i="19"/>
  <c r="H18" i="19"/>
  <c r="I18" i="19"/>
  <c r="J18" i="19"/>
  <c r="H19" i="19"/>
  <c r="I19" i="19"/>
  <c r="J19" i="19"/>
  <c r="H20" i="19"/>
  <c r="I20" i="19"/>
  <c r="J20" i="19"/>
  <c r="H21" i="19"/>
  <c r="I21" i="19"/>
  <c r="J21" i="19"/>
  <c r="H22" i="19"/>
  <c r="I22" i="19"/>
  <c r="J22" i="19"/>
  <c r="H23" i="19"/>
  <c r="I23" i="19"/>
  <c r="J23" i="19"/>
  <c r="H24" i="19"/>
  <c r="I24" i="19"/>
  <c r="J24" i="19"/>
  <c r="H25" i="19"/>
  <c r="I25" i="19"/>
  <c r="J25" i="19"/>
  <c r="H26" i="19"/>
  <c r="I26" i="19"/>
  <c r="J26" i="19"/>
  <c r="H27" i="19"/>
  <c r="I27" i="19"/>
  <c r="J27" i="19"/>
  <c r="H28" i="19"/>
  <c r="I28" i="19"/>
  <c r="J28" i="19"/>
  <c r="H29" i="19"/>
  <c r="I29" i="19"/>
  <c r="J29" i="19"/>
  <c r="H30" i="19"/>
  <c r="I30" i="19"/>
  <c r="J30" i="19"/>
  <c r="H31" i="19"/>
  <c r="I31" i="19"/>
  <c r="J31" i="19"/>
  <c r="H32" i="19"/>
  <c r="I32" i="19"/>
  <c r="J32" i="19"/>
  <c r="H33" i="19"/>
  <c r="I33" i="19"/>
  <c r="J33" i="19"/>
  <c r="H34" i="19"/>
  <c r="I34" i="19"/>
  <c r="J34" i="19"/>
  <c r="H35" i="19"/>
  <c r="I35" i="19"/>
  <c r="J35" i="19"/>
  <c r="H36" i="19"/>
  <c r="I36" i="19"/>
  <c r="J36" i="19"/>
  <c r="H37" i="19"/>
  <c r="I37" i="19"/>
  <c r="J37" i="19"/>
  <c r="H38" i="19"/>
  <c r="I38" i="19"/>
  <c r="J38" i="19"/>
  <c r="H39" i="19"/>
  <c r="I39" i="19"/>
  <c r="J39" i="19"/>
  <c r="H40" i="19"/>
  <c r="I40" i="19"/>
  <c r="J40" i="19"/>
  <c r="H41" i="19"/>
  <c r="I41" i="19"/>
  <c r="J41" i="19"/>
  <c r="H42" i="19"/>
  <c r="I42" i="19"/>
  <c r="J42" i="19"/>
  <c r="H43" i="19"/>
  <c r="I43" i="19"/>
  <c r="J43" i="19"/>
  <c r="H44" i="19"/>
  <c r="I44" i="19"/>
  <c r="J44" i="19"/>
  <c r="H45" i="19"/>
  <c r="I45" i="19"/>
  <c r="J45" i="19"/>
  <c r="H46" i="19"/>
  <c r="I46" i="19"/>
  <c r="J46" i="19"/>
  <c r="H47" i="19"/>
  <c r="I47" i="19"/>
  <c r="J47" i="19"/>
  <c r="H48" i="19"/>
  <c r="I48" i="19"/>
  <c r="J48" i="19"/>
  <c r="H49" i="19"/>
  <c r="I49" i="19"/>
  <c r="J49" i="19"/>
  <c r="H50" i="19"/>
  <c r="I50" i="19"/>
  <c r="J50" i="19"/>
  <c r="H51" i="19"/>
  <c r="I51" i="19"/>
  <c r="J51" i="19"/>
  <c r="H52" i="19"/>
  <c r="I52" i="19"/>
  <c r="J52" i="19"/>
  <c r="H53" i="19"/>
  <c r="I53" i="19"/>
  <c r="J53" i="19"/>
  <c r="H54" i="19"/>
  <c r="I54" i="19"/>
  <c r="J54" i="19"/>
  <c r="H55" i="19"/>
  <c r="I55" i="19"/>
  <c r="J55" i="19"/>
  <c r="H56" i="19"/>
  <c r="I56" i="19"/>
  <c r="J56" i="19"/>
  <c r="H57" i="19"/>
  <c r="I57" i="19"/>
  <c r="J57" i="19"/>
  <c r="H58" i="19"/>
  <c r="I58" i="19"/>
  <c r="J58" i="19"/>
  <c r="H59" i="19"/>
  <c r="I59" i="19"/>
  <c r="J59" i="19"/>
  <c r="H60" i="19"/>
  <c r="I60" i="19"/>
  <c r="J60" i="19"/>
  <c r="H61" i="19"/>
  <c r="I61" i="19"/>
  <c r="J61" i="19"/>
  <c r="H62" i="19"/>
  <c r="I62" i="19"/>
  <c r="J62" i="19"/>
  <c r="H63" i="19"/>
  <c r="I63" i="19"/>
  <c r="J63" i="19"/>
  <c r="H64" i="19"/>
  <c r="I64" i="19"/>
  <c r="J64" i="19"/>
  <c r="H65" i="19"/>
  <c r="I65" i="19"/>
  <c r="J65" i="19"/>
  <c r="H66" i="19"/>
  <c r="I66" i="19"/>
  <c r="J66" i="19"/>
  <c r="H67" i="19"/>
  <c r="I67" i="19"/>
  <c r="J67" i="19"/>
  <c r="H68" i="19"/>
  <c r="I68" i="19"/>
  <c r="J68" i="19"/>
  <c r="H69" i="19"/>
  <c r="I69" i="19"/>
  <c r="J69" i="19"/>
  <c r="H70" i="19"/>
  <c r="I70" i="19"/>
  <c r="J70" i="19"/>
  <c r="H71" i="19"/>
  <c r="I71" i="19"/>
  <c r="J71" i="19"/>
  <c r="H72" i="19"/>
  <c r="I72" i="19"/>
  <c r="J72" i="19"/>
  <c r="H73" i="19"/>
  <c r="I73" i="19"/>
  <c r="J73" i="19"/>
  <c r="H74" i="19"/>
  <c r="I74" i="19"/>
  <c r="J74" i="19"/>
  <c r="H75" i="19"/>
  <c r="I75" i="19"/>
  <c r="J75" i="19"/>
  <c r="H76" i="19"/>
  <c r="I76" i="19"/>
  <c r="J76" i="19"/>
  <c r="H77" i="19"/>
  <c r="I77" i="19"/>
  <c r="J77" i="19"/>
  <c r="H78" i="19"/>
  <c r="I78" i="19"/>
  <c r="J78" i="19"/>
  <c r="H79" i="19"/>
  <c r="I79" i="19"/>
  <c r="J79" i="19"/>
  <c r="H80" i="19"/>
  <c r="I80" i="19"/>
  <c r="J80" i="19"/>
  <c r="H81" i="19"/>
  <c r="I81" i="19"/>
  <c r="J81" i="19"/>
  <c r="H82" i="19"/>
  <c r="I82" i="19"/>
  <c r="J82" i="19"/>
  <c r="H83" i="19"/>
  <c r="I83" i="19"/>
  <c r="J83" i="19"/>
  <c r="H84" i="19"/>
  <c r="I84" i="19"/>
  <c r="J84" i="19"/>
  <c r="H85" i="19"/>
  <c r="I85" i="19"/>
  <c r="J85" i="19"/>
  <c r="H86" i="19"/>
  <c r="I86" i="19"/>
  <c r="J86" i="19"/>
  <c r="H87" i="19"/>
  <c r="I87" i="19"/>
  <c r="J87" i="19"/>
  <c r="H88" i="19"/>
  <c r="I88" i="19"/>
  <c r="J88" i="19"/>
  <c r="H89" i="19"/>
  <c r="I89" i="19"/>
  <c r="J89" i="19"/>
  <c r="H90" i="19"/>
  <c r="I90" i="19"/>
  <c r="J90" i="19"/>
  <c r="H91" i="19"/>
  <c r="I91" i="19"/>
  <c r="J91" i="19"/>
  <c r="H92" i="19"/>
  <c r="I92" i="19"/>
  <c r="J92" i="19"/>
  <c r="H93" i="19"/>
  <c r="I93" i="19"/>
  <c r="J93" i="19"/>
  <c r="H94" i="19"/>
  <c r="I94" i="19"/>
  <c r="J94" i="19"/>
  <c r="H95" i="19"/>
  <c r="I95" i="19"/>
  <c r="J95" i="19"/>
  <c r="H96" i="19"/>
  <c r="I96" i="19"/>
  <c r="J96" i="19"/>
  <c r="H97" i="19"/>
  <c r="I97" i="19"/>
  <c r="J97" i="19"/>
  <c r="H98" i="19"/>
  <c r="I98" i="19"/>
  <c r="J98" i="19"/>
  <c r="H99" i="19"/>
  <c r="I99" i="19"/>
  <c r="J99" i="19"/>
  <c r="H100" i="19"/>
  <c r="I100" i="19"/>
  <c r="J100" i="19"/>
  <c r="H101" i="19"/>
  <c r="I101" i="19"/>
  <c r="J101" i="19"/>
  <c r="H102" i="19"/>
  <c r="I102" i="19"/>
  <c r="J102" i="19"/>
  <c r="H103" i="19"/>
  <c r="I103" i="19"/>
  <c r="J103" i="19"/>
  <c r="H104" i="19"/>
  <c r="I104" i="19"/>
  <c r="J104" i="19"/>
  <c r="H105" i="19"/>
  <c r="I105" i="19"/>
  <c r="J105" i="19"/>
  <c r="H106" i="19"/>
  <c r="I106" i="19"/>
  <c r="J106" i="19"/>
  <c r="H107" i="19"/>
  <c r="I107" i="19"/>
  <c r="J107" i="19"/>
  <c r="H108" i="19"/>
  <c r="I108" i="19"/>
  <c r="J108" i="19"/>
  <c r="H109" i="19"/>
  <c r="I109" i="19"/>
  <c r="J109" i="19"/>
  <c r="H110" i="19"/>
  <c r="I110" i="19"/>
  <c r="J110" i="19"/>
  <c r="H111" i="19"/>
  <c r="I111" i="19"/>
  <c r="J111" i="19"/>
  <c r="H112" i="19"/>
  <c r="I112" i="19"/>
  <c r="J112" i="19"/>
  <c r="H113" i="19"/>
  <c r="I113" i="19"/>
  <c r="J113" i="19"/>
  <c r="H114" i="19"/>
  <c r="I114" i="19"/>
  <c r="J114" i="19"/>
  <c r="H115" i="19"/>
  <c r="I115" i="19"/>
  <c r="J115" i="19"/>
  <c r="H116" i="19"/>
  <c r="I116" i="19"/>
  <c r="J116" i="19"/>
  <c r="H117" i="19"/>
  <c r="I117" i="19"/>
  <c r="J117" i="19"/>
  <c r="H118" i="19"/>
  <c r="I118" i="19"/>
  <c r="J118" i="19"/>
  <c r="H119" i="19"/>
  <c r="I119" i="19"/>
  <c r="J119" i="19"/>
  <c r="H120" i="19"/>
  <c r="I120" i="19"/>
  <c r="J120" i="19"/>
  <c r="H121" i="19"/>
  <c r="I121" i="19"/>
  <c r="J121" i="19"/>
  <c r="H122" i="19"/>
  <c r="I122" i="19"/>
  <c r="J122" i="19"/>
  <c r="H123" i="19"/>
  <c r="I123" i="19"/>
  <c r="J123" i="19"/>
  <c r="H124" i="19"/>
  <c r="I124" i="19"/>
  <c r="J124" i="19"/>
  <c r="H125" i="19"/>
  <c r="I125" i="19"/>
  <c r="J125" i="19"/>
  <c r="H126" i="19"/>
  <c r="I126" i="19"/>
  <c r="J126" i="19"/>
  <c r="H127" i="19"/>
  <c r="I127" i="19"/>
  <c r="J127" i="19"/>
  <c r="H128" i="19"/>
  <c r="I128" i="19"/>
  <c r="J128" i="19"/>
  <c r="H129" i="19"/>
  <c r="I129" i="19"/>
  <c r="J129" i="19"/>
  <c r="H130" i="19"/>
  <c r="I130" i="19"/>
  <c r="J130" i="19"/>
  <c r="H131" i="19"/>
  <c r="I131" i="19"/>
  <c r="J131" i="19"/>
  <c r="H132" i="19"/>
  <c r="I132" i="19"/>
  <c r="J132" i="19"/>
  <c r="H133" i="19"/>
  <c r="I133" i="19"/>
  <c r="J133" i="19"/>
  <c r="H134" i="19"/>
  <c r="I134" i="19"/>
  <c r="J134" i="19"/>
  <c r="H135" i="19"/>
  <c r="I135" i="19"/>
  <c r="J135" i="19"/>
  <c r="H136" i="19"/>
  <c r="I136" i="19"/>
  <c r="J136" i="19"/>
  <c r="H137" i="19"/>
  <c r="I137" i="19"/>
  <c r="J137" i="19"/>
  <c r="H138" i="19"/>
  <c r="I138" i="19"/>
  <c r="J138" i="19"/>
  <c r="H139" i="19"/>
  <c r="I139" i="19"/>
  <c r="J139" i="19"/>
  <c r="H140" i="19"/>
  <c r="I140" i="19"/>
  <c r="J140" i="19"/>
  <c r="H141" i="19"/>
  <c r="I141" i="19"/>
  <c r="J141" i="19"/>
  <c r="H142" i="19"/>
  <c r="I142" i="19"/>
  <c r="J142" i="19"/>
  <c r="H143" i="19"/>
  <c r="J143" i="19"/>
  <c r="H144" i="19"/>
  <c r="I144" i="19"/>
  <c r="H145" i="19"/>
  <c r="I145" i="19"/>
  <c r="J145" i="19"/>
  <c r="H146" i="19"/>
  <c r="I146" i="19"/>
  <c r="J146" i="19"/>
  <c r="H147" i="19"/>
  <c r="I147" i="19"/>
  <c r="J147" i="19"/>
  <c r="H169" i="19"/>
  <c r="I169" i="19"/>
  <c r="J169" i="19"/>
  <c r="H170" i="19"/>
  <c r="I170" i="19"/>
  <c r="J170" i="19"/>
  <c r="H185" i="19"/>
  <c r="I185" i="19"/>
  <c r="J185" i="19"/>
  <c r="H186" i="19"/>
  <c r="I186" i="19"/>
  <c r="J186" i="19"/>
  <c r="H189" i="19"/>
  <c r="I189" i="19"/>
  <c r="J189" i="19"/>
  <c r="H190" i="19"/>
  <c r="I190" i="19"/>
  <c r="J190" i="19"/>
  <c r="H233" i="19"/>
  <c r="I233" i="19"/>
  <c r="J233" i="19"/>
  <c r="H234" i="19"/>
  <c r="I234" i="19"/>
  <c r="J234" i="19"/>
  <c r="H235" i="19"/>
  <c r="I235" i="19"/>
  <c r="J235" i="19"/>
  <c r="H236" i="19"/>
  <c r="I236" i="19"/>
  <c r="J236" i="19"/>
  <c r="H237" i="19"/>
  <c r="I237" i="19"/>
  <c r="J237" i="19"/>
  <c r="H238" i="19"/>
  <c r="I238" i="19"/>
  <c r="J238" i="19"/>
  <c r="H267" i="19"/>
  <c r="I267" i="19"/>
  <c r="J267" i="19"/>
  <c r="H268" i="19"/>
  <c r="I268" i="19"/>
  <c r="J268" i="19"/>
  <c r="H269" i="19"/>
  <c r="I269" i="19"/>
  <c r="J269" i="19"/>
  <c r="H270" i="19"/>
  <c r="I270" i="19"/>
  <c r="J270" i="19"/>
  <c r="H283" i="19"/>
  <c r="I283" i="19"/>
  <c r="J283" i="19"/>
  <c r="H284" i="19"/>
  <c r="I284" i="19"/>
  <c r="J284" i="19"/>
  <c r="H293" i="19"/>
  <c r="I293" i="19"/>
  <c r="J293" i="19"/>
  <c r="H294" i="19"/>
  <c r="I294" i="19"/>
  <c r="J294" i="19"/>
  <c r="H295" i="19"/>
  <c r="I295" i="19"/>
  <c r="J295" i="19"/>
  <c r="H296" i="19"/>
  <c r="I296" i="19"/>
  <c r="J296" i="19"/>
  <c r="H300" i="19"/>
  <c r="I300" i="19"/>
  <c r="H301" i="19"/>
  <c r="I301" i="19"/>
  <c r="H302" i="19"/>
  <c r="I302" i="19"/>
  <c r="H303" i="19"/>
  <c r="I303" i="19"/>
  <c r="H305" i="19"/>
  <c r="I305" i="19"/>
  <c r="H306" i="19"/>
  <c r="I306" i="19"/>
  <c r="H308" i="19"/>
  <c r="I308" i="19"/>
  <c r="H309" i="19"/>
  <c r="I309" i="19"/>
  <c r="H310" i="19"/>
  <c r="I310" i="19"/>
  <c r="H311" i="19"/>
  <c r="I311" i="19"/>
  <c r="H312" i="19"/>
  <c r="I312" i="19"/>
  <c r="H313" i="19"/>
  <c r="I313" i="19"/>
  <c r="H7" i="18"/>
  <c r="I7" i="18"/>
  <c r="J7" i="18"/>
  <c r="H8" i="18"/>
  <c r="I8" i="18"/>
  <c r="J8" i="18"/>
  <c r="H9" i="18"/>
  <c r="I9" i="18"/>
  <c r="J9" i="18"/>
  <c r="H10" i="18"/>
  <c r="I10" i="18"/>
  <c r="J10" i="18"/>
  <c r="H11" i="18"/>
  <c r="I11" i="18"/>
  <c r="J11" i="18"/>
  <c r="H12" i="18"/>
  <c r="I12" i="18"/>
  <c r="J12" i="18"/>
  <c r="H13" i="18"/>
  <c r="I13" i="18"/>
  <c r="J13" i="18"/>
  <c r="H14" i="18"/>
  <c r="I14" i="18"/>
  <c r="J14" i="18"/>
  <c r="H15" i="18"/>
  <c r="I15" i="18"/>
  <c r="J15" i="18"/>
  <c r="H16" i="18"/>
  <c r="I16" i="18"/>
  <c r="J16" i="18"/>
  <c r="H17" i="18"/>
  <c r="I17" i="18"/>
  <c r="J17" i="18"/>
  <c r="H18" i="18"/>
  <c r="I18" i="18"/>
  <c r="J18" i="18"/>
  <c r="H19" i="18"/>
  <c r="I19" i="18"/>
  <c r="J19" i="18"/>
  <c r="H20" i="18"/>
  <c r="I20" i="18"/>
  <c r="J20" i="18"/>
  <c r="H21" i="18"/>
  <c r="I21" i="18"/>
  <c r="J21" i="18"/>
  <c r="H22" i="18"/>
  <c r="I22" i="18"/>
  <c r="J22" i="18"/>
  <c r="H24" i="18"/>
  <c r="I24" i="18"/>
  <c r="J24" i="18"/>
  <c r="H25" i="18"/>
  <c r="I25" i="18"/>
  <c r="J25" i="18"/>
  <c r="H26" i="18"/>
  <c r="I26" i="18"/>
  <c r="J26" i="18"/>
  <c r="H27" i="18"/>
  <c r="I27" i="18"/>
  <c r="J27" i="18"/>
  <c r="H33" i="18"/>
  <c r="I33" i="18"/>
  <c r="H35" i="18"/>
  <c r="I35" i="18"/>
  <c r="H36" i="18"/>
  <c r="I36" i="18"/>
  <c r="H7" i="17"/>
  <c r="I7" i="17"/>
  <c r="J7" i="17"/>
  <c r="H8" i="17"/>
  <c r="I8" i="17"/>
  <c r="J8" i="17"/>
  <c r="H9" i="17"/>
  <c r="I9" i="17"/>
  <c r="J9" i="17"/>
  <c r="H10" i="17"/>
  <c r="I10" i="17"/>
  <c r="J10" i="17"/>
  <c r="H11" i="17"/>
  <c r="I11" i="17"/>
  <c r="J11" i="17"/>
  <c r="H12" i="17"/>
  <c r="I12" i="17"/>
  <c r="J12" i="17"/>
  <c r="H13" i="17"/>
  <c r="I13" i="17"/>
  <c r="J13" i="17"/>
  <c r="H14" i="17"/>
  <c r="I14" i="17"/>
  <c r="J14" i="17"/>
  <c r="H15" i="17"/>
  <c r="I15" i="17"/>
  <c r="J15" i="17"/>
  <c r="H17" i="17"/>
  <c r="I17" i="17"/>
  <c r="J17" i="17"/>
  <c r="H18" i="17"/>
  <c r="I18" i="17"/>
  <c r="J18" i="17"/>
  <c r="H19" i="17"/>
  <c r="I19" i="17"/>
  <c r="J19" i="17"/>
  <c r="H20" i="17"/>
  <c r="I20" i="17"/>
  <c r="J20" i="17"/>
  <c r="H28" i="17"/>
  <c r="I28" i="17"/>
  <c r="H29" i="17"/>
  <c r="I29" i="17"/>
  <c r="H30" i="17"/>
  <c r="I30" i="17"/>
  <c r="H32" i="17"/>
  <c r="I32" i="17"/>
  <c r="H33" i="17"/>
  <c r="I33" i="17"/>
  <c r="H34" i="17"/>
  <c r="I34" i="17"/>
  <c r="H35" i="17"/>
  <c r="I35" i="17"/>
  <c r="H36" i="17"/>
  <c r="I36" i="17"/>
  <c r="H37" i="17"/>
  <c r="I37" i="17"/>
  <c r="H38" i="17"/>
  <c r="I38" i="17"/>
  <c r="H39" i="17"/>
  <c r="I39" i="17"/>
  <c r="H40" i="17"/>
  <c r="I40" i="17"/>
  <c r="H41" i="17"/>
  <c r="I41" i="17"/>
  <c r="H42" i="17"/>
  <c r="I42" i="17"/>
  <c r="H43" i="17"/>
  <c r="I43" i="17"/>
  <c r="H44" i="17"/>
  <c r="I44" i="17"/>
  <c r="H45" i="17"/>
  <c r="I45" i="17"/>
  <c r="H46" i="17"/>
  <c r="I46" i="17"/>
  <c r="H47" i="17"/>
  <c r="I47" i="17"/>
  <c r="H48" i="17"/>
  <c r="I48" i="17"/>
  <c r="H49" i="17"/>
  <c r="I49" i="17"/>
  <c r="H51" i="17"/>
  <c r="I51" i="17"/>
  <c r="H52" i="17"/>
  <c r="I52" i="17"/>
  <c r="H53" i="17"/>
  <c r="I53" i="17"/>
  <c r="H54" i="17"/>
  <c r="I54" i="17"/>
  <c r="H55" i="17"/>
  <c r="I55" i="17"/>
  <c r="H56" i="17"/>
  <c r="I56" i="17"/>
  <c r="H57" i="17"/>
  <c r="I57" i="17"/>
  <c r="H59" i="17"/>
  <c r="I59" i="17"/>
  <c r="H60" i="17"/>
  <c r="I60" i="17"/>
  <c r="H61" i="17"/>
  <c r="I61" i="17"/>
  <c r="H62" i="17"/>
  <c r="I62" i="17"/>
  <c r="H63" i="17"/>
  <c r="I63" i="17"/>
  <c r="H7" i="16"/>
  <c r="I7" i="16"/>
  <c r="J7" i="16"/>
  <c r="H8" i="16"/>
  <c r="I8" i="16"/>
  <c r="J8" i="16"/>
  <c r="H9" i="16"/>
  <c r="I9" i="16"/>
  <c r="J9" i="16"/>
  <c r="H10" i="16"/>
  <c r="I10" i="16"/>
  <c r="J10" i="16"/>
  <c r="H11" i="16"/>
  <c r="I11" i="16"/>
  <c r="J11" i="16"/>
  <c r="H12" i="16"/>
  <c r="I12" i="16"/>
  <c r="J12" i="16"/>
  <c r="H21" i="16"/>
  <c r="I21" i="16"/>
  <c r="H22" i="16"/>
  <c r="I22" i="16"/>
  <c r="H23" i="16"/>
  <c r="I23" i="16"/>
  <c r="H7" i="15"/>
  <c r="I7" i="15"/>
  <c r="J7" i="15"/>
  <c r="H8" i="15"/>
  <c r="I8" i="15"/>
  <c r="J8" i="15"/>
  <c r="H9" i="15"/>
  <c r="I9" i="15"/>
  <c r="J9" i="15"/>
  <c r="H10" i="15"/>
  <c r="I10" i="15"/>
  <c r="J10" i="15"/>
  <c r="H12" i="15"/>
  <c r="I12" i="15"/>
  <c r="J12" i="15"/>
  <c r="H14" i="15"/>
  <c r="I14" i="15"/>
  <c r="J14" i="15"/>
  <c r="H20" i="15"/>
  <c r="I20" i="15"/>
  <c r="H21" i="15"/>
  <c r="I21" i="15"/>
  <c r="H22" i="15"/>
  <c r="I22" i="15"/>
  <c r="H7" i="14"/>
  <c r="I7" i="14"/>
  <c r="J7" i="14"/>
  <c r="H8" i="14"/>
  <c r="I8" i="14"/>
  <c r="J8" i="14"/>
  <c r="H9" i="14"/>
  <c r="I9" i="14"/>
  <c r="J9" i="14"/>
  <c r="H10" i="14"/>
  <c r="I10" i="14"/>
  <c r="J10" i="14"/>
  <c r="H11" i="14"/>
  <c r="I11" i="14"/>
  <c r="J11" i="14"/>
  <c r="H12" i="14"/>
  <c r="I12" i="14"/>
  <c r="J12" i="14"/>
  <c r="H13" i="14"/>
  <c r="I13" i="14"/>
  <c r="J13" i="14"/>
  <c r="H14" i="14"/>
  <c r="I14" i="14"/>
  <c r="J14" i="14"/>
  <c r="H15" i="14"/>
  <c r="I15" i="14"/>
  <c r="J15" i="14"/>
  <c r="H16" i="14"/>
  <c r="I16" i="14"/>
  <c r="J16" i="14"/>
  <c r="H17" i="14"/>
  <c r="I17" i="14"/>
  <c r="J17" i="14"/>
  <c r="H18" i="14"/>
  <c r="I18" i="14"/>
  <c r="J18" i="14"/>
  <c r="H19" i="14"/>
  <c r="I19" i="14"/>
  <c r="J19" i="14"/>
  <c r="H20" i="14"/>
  <c r="I20" i="14"/>
  <c r="J20" i="14"/>
  <c r="H21" i="14"/>
  <c r="I21" i="14"/>
  <c r="J21" i="14"/>
  <c r="H27" i="14"/>
  <c r="I27" i="14"/>
  <c r="J27" i="14"/>
  <c r="H28" i="14"/>
  <c r="I28" i="14"/>
  <c r="J28" i="14"/>
  <c r="H34" i="14"/>
  <c r="I34" i="14"/>
  <c r="H7" i="13"/>
  <c r="I7" i="13"/>
  <c r="J7" i="13"/>
  <c r="H8" i="13"/>
  <c r="I8" i="13"/>
  <c r="J8" i="13"/>
  <c r="H9" i="13"/>
  <c r="I9" i="13"/>
  <c r="J9" i="13"/>
  <c r="H10" i="13"/>
  <c r="I10" i="13"/>
  <c r="J10" i="13"/>
  <c r="H11" i="13"/>
  <c r="I11" i="13"/>
  <c r="J11" i="13"/>
  <c r="H12" i="13"/>
  <c r="I12" i="13"/>
  <c r="J12" i="13"/>
  <c r="H13" i="13"/>
  <c r="I13" i="13"/>
  <c r="J13" i="13"/>
  <c r="H14" i="13"/>
  <c r="I14" i="13"/>
  <c r="J14" i="13"/>
  <c r="H15" i="13"/>
  <c r="I15" i="13"/>
  <c r="J15" i="13"/>
  <c r="H16" i="13"/>
  <c r="I16" i="13"/>
  <c r="J16" i="13"/>
  <c r="H17" i="13"/>
  <c r="I17" i="13"/>
  <c r="J17" i="13"/>
  <c r="H18" i="13"/>
  <c r="I18" i="13"/>
  <c r="J18" i="13"/>
  <c r="H20" i="13"/>
  <c r="I20" i="13"/>
  <c r="J20" i="13"/>
  <c r="H21" i="13"/>
  <c r="I21" i="13"/>
  <c r="J21" i="13"/>
  <c r="H22" i="13"/>
  <c r="I22" i="13"/>
  <c r="J22" i="13"/>
  <c r="H23" i="13"/>
  <c r="I23" i="13"/>
  <c r="J23" i="13"/>
  <c r="H27" i="13"/>
  <c r="I27" i="13"/>
  <c r="H28" i="13"/>
  <c r="I28" i="13"/>
  <c r="H29" i="13"/>
  <c r="I29" i="13"/>
  <c r="H30" i="13"/>
  <c r="I30" i="13"/>
  <c r="H31" i="13"/>
  <c r="I31" i="13"/>
  <c r="H32" i="13"/>
  <c r="I32" i="13"/>
  <c r="H7" i="12"/>
  <c r="I7" i="12"/>
  <c r="J7" i="12"/>
  <c r="H8" i="12"/>
  <c r="I8" i="12"/>
  <c r="J8" i="12"/>
  <c r="H9" i="12"/>
  <c r="I9" i="12"/>
  <c r="J9" i="12"/>
  <c r="H10" i="12"/>
  <c r="I10" i="12"/>
  <c r="J10" i="12"/>
  <c r="H11" i="12"/>
  <c r="I11" i="12"/>
  <c r="J11" i="12"/>
  <c r="H12" i="12"/>
  <c r="I12" i="12"/>
  <c r="J12" i="12"/>
  <c r="H13" i="12"/>
  <c r="I13" i="12"/>
  <c r="J13" i="12"/>
  <c r="H14" i="12"/>
  <c r="I14" i="12"/>
  <c r="J14" i="12"/>
  <c r="H15" i="12"/>
  <c r="I15" i="12"/>
  <c r="J15" i="12"/>
  <c r="H16" i="12"/>
  <c r="I16" i="12"/>
  <c r="J16" i="12"/>
  <c r="H17" i="12"/>
  <c r="I17" i="12"/>
  <c r="J17" i="12"/>
  <c r="H18" i="12"/>
  <c r="I18" i="12"/>
  <c r="J18" i="12"/>
  <c r="H19" i="12"/>
  <c r="I19" i="12"/>
  <c r="J19" i="12"/>
  <c r="H20" i="12"/>
  <c r="I20" i="12"/>
  <c r="J20" i="12"/>
  <c r="H21" i="12"/>
  <c r="I21" i="12"/>
  <c r="J21" i="12"/>
  <c r="H22" i="12"/>
  <c r="I22" i="12"/>
  <c r="J22" i="12"/>
  <c r="H23" i="12"/>
  <c r="I23" i="12"/>
  <c r="J23" i="12"/>
  <c r="H24" i="12"/>
  <c r="I24" i="12"/>
  <c r="J24" i="12"/>
  <c r="H25" i="12"/>
  <c r="I25" i="12"/>
  <c r="J25" i="12"/>
  <c r="H26" i="12"/>
  <c r="I26" i="12"/>
  <c r="J26" i="12"/>
  <c r="H27" i="12"/>
  <c r="I27" i="12"/>
  <c r="J27" i="12"/>
  <c r="H29" i="12"/>
  <c r="I29" i="12"/>
  <c r="J29" i="12"/>
  <c r="H30" i="12"/>
  <c r="I30" i="12"/>
  <c r="J30" i="12"/>
  <c r="H31" i="12"/>
  <c r="I31" i="12"/>
  <c r="J31" i="12"/>
  <c r="H32" i="12"/>
  <c r="I32" i="12"/>
  <c r="J32" i="12"/>
  <c r="H33" i="12"/>
  <c r="I33" i="12"/>
  <c r="J33" i="12"/>
  <c r="H34" i="12"/>
  <c r="I34" i="12"/>
  <c r="J34" i="12"/>
  <c r="H35" i="12"/>
  <c r="I35" i="12"/>
  <c r="J35" i="12"/>
  <c r="H40" i="12"/>
  <c r="I40" i="12"/>
  <c r="J40" i="12"/>
  <c r="H41" i="12"/>
  <c r="I41" i="12"/>
  <c r="J41" i="12"/>
  <c r="H46" i="12"/>
  <c r="I46" i="12"/>
  <c r="J46" i="12"/>
  <c r="H47" i="12"/>
  <c r="I47" i="12"/>
  <c r="J47" i="12"/>
  <c r="H48" i="12"/>
  <c r="I48" i="12"/>
  <c r="J48" i="12"/>
  <c r="H49" i="12"/>
  <c r="I49" i="12"/>
  <c r="J49" i="12"/>
  <c r="H53" i="12"/>
  <c r="I53" i="12"/>
  <c r="H54" i="12"/>
  <c r="I54" i="12"/>
  <c r="H55" i="12"/>
  <c r="I55" i="12"/>
  <c r="H56" i="12"/>
  <c r="I56" i="12"/>
  <c r="H57" i="12"/>
  <c r="I57" i="12"/>
  <c r="H58" i="12"/>
  <c r="I58" i="12"/>
  <c r="H7" i="11"/>
  <c r="I7" i="11"/>
  <c r="J7" i="11"/>
  <c r="H8" i="11"/>
  <c r="I8" i="11"/>
  <c r="J8" i="11"/>
  <c r="H9" i="11"/>
  <c r="I9" i="11"/>
  <c r="J9" i="11"/>
  <c r="H10" i="11"/>
  <c r="I10" i="11"/>
  <c r="J10" i="11"/>
  <c r="H11" i="11"/>
  <c r="I11" i="11"/>
  <c r="J11" i="11"/>
  <c r="H12" i="11"/>
  <c r="I12" i="11"/>
  <c r="J12" i="11"/>
  <c r="H13" i="11"/>
  <c r="I13" i="11"/>
  <c r="J13" i="11"/>
  <c r="H14" i="11"/>
  <c r="I14" i="11"/>
  <c r="J14" i="11"/>
  <c r="H15" i="11"/>
  <c r="I15" i="11"/>
  <c r="J15" i="11"/>
  <c r="H16" i="11"/>
  <c r="I16" i="11"/>
  <c r="J16" i="11"/>
  <c r="H17" i="11"/>
  <c r="I17" i="11"/>
  <c r="J17" i="11"/>
  <c r="H18" i="11"/>
  <c r="I18" i="11"/>
  <c r="J18" i="11"/>
  <c r="H19" i="11"/>
  <c r="I19" i="11"/>
  <c r="J19" i="11"/>
  <c r="H20" i="11"/>
  <c r="I20" i="11"/>
  <c r="J20" i="11"/>
  <c r="H21" i="11"/>
  <c r="I21" i="11"/>
  <c r="J21" i="11"/>
  <c r="H27" i="11"/>
  <c r="I27" i="11"/>
  <c r="J27" i="11"/>
  <c r="H28" i="11"/>
  <c r="I28" i="11"/>
  <c r="J28" i="11"/>
  <c r="H29" i="11"/>
  <c r="I29" i="11"/>
  <c r="J29" i="11"/>
  <c r="H30" i="11"/>
  <c r="I30" i="11"/>
  <c r="J30" i="11"/>
  <c r="H36" i="11"/>
  <c r="I36" i="11"/>
  <c r="H38" i="11"/>
  <c r="I38" i="11"/>
  <c r="H39" i="11"/>
  <c r="I39" i="11"/>
  <c r="H7" i="10"/>
  <c r="I7" i="10"/>
  <c r="J7" i="10"/>
  <c r="H8" i="10"/>
  <c r="I8" i="10"/>
  <c r="J8" i="10"/>
  <c r="H9" i="10"/>
  <c r="I9" i="10"/>
  <c r="J9" i="10"/>
  <c r="H10" i="10"/>
  <c r="I10" i="10"/>
  <c r="J10" i="10"/>
  <c r="H11" i="10"/>
  <c r="I11" i="10"/>
  <c r="J11" i="10"/>
  <c r="H12" i="10"/>
  <c r="I12" i="10"/>
  <c r="J12" i="10"/>
  <c r="H13" i="10"/>
  <c r="I13" i="10"/>
  <c r="J13" i="10"/>
  <c r="H14" i="10"/>
  <c r="I14" i="10"/>
  <c r="J14" i="10"/>
  <c r="H15" i="10"/>
  <c r="I15" i="10"/>
  <c r="J15" i="10"/>
  <c r="H16" i="10"/>
  <c r="I16" i="10"/>
  <c r="J16" i="10"/>
  <c r="H17" i="10"/>
  <c r="I17" i="10"/>
  <c r="J17" i="10"/>
  <c r="H18" i="10"/>
  <c r="I18" i="10"/>
  <c r="J18" i="10"/>
  <c r="H19" i="10"/>
  <c r="I19" i="10"/>
  <c r="J19" i="10"/>
  <c r="H20" i="10"/>
  <c r="I20" i="10"/>
  <c r="J20" i="10"/>
  <c r="H21" i="10"/>
  <c r="I21" i="10"/>
  <c r="J21" i="10"/>
  <c r="H23" i="10"/>
  <c r="I23" i="10"/>
  <c r="J23" i="10"/>
  <c r="H24" i="10"/>
  <c r="I24" i="10"/>
  <c r="J24" i="10"/>
  <c r="H33" i="10"/>
  <c r="I33" i="10"/>
  <c r="J33" i="10"/>
  <c r="H34" i="10"/>
  <c r="I34" i="10"/>
  <c r="J34" i="10"/>
  <c r="H38" i="10"/>
  <c r="I38" i="10"/>
  <c r="J38" i="10"/>
  <c r="H39" i="10"/>
  <c r="I39" i="10"/>
  <c r="J39" i="10"/>
  <c r="H7" i="9"/>
  <c r="I7" i="9"/>
  <c r="J7" i="9"/>
  <c r="H8" i="9"/>
  <c r="I8" i="9"/>
  <c r="J8" i="9"/>
  <c r="H9" i="9"/>
  <c r="I9" i="9"/>
  <c r="J9" i="9"/>
  <c r="H10" i="9"/>
  <c r="I10" i="9"/>
  <c r="J10" i="9"/>
  <c r="H11" i="9"/>
  <c r="I11" i="9"/>
  <c r="J11" i="9"/>
  <c r="H12" i="9"/>
  <c r="I12" i="9"/>
  <c r="J12" i="9"/>
  <c r="H14" i="9"/>
  <c r="I14" i="9"/>
  <c r="J14" i="9"/>
  <c r="H15" i="9"/>
  <c r="I15" i="9"/>
  <c r="J15" i="9"/>
  <c r="H16" i="9"/>
  <c r="I16" i="9"/>
  <c r="J16" i="9"/>
  <c r="H17" i="9"/>
  <c r="I17" i="9"/>
  <c r="J17" i="9"/>
  <c r="H18" i="9"/>
  <c r="I18" i="9"/>
  <c r="J18" i="9"/>
  <c r="H19" i="9"/>
  <c r="I19" i="9"/>
  <c r="J19" i="9"/>
  <c r="H20" i="9"/>
  <c r="I20" i="9"/>
  <c r="J20" i="9"/>
  <c r="H21" i="9"/>
  <c r="I21" i="9"/>
  <c r="J21" i="9"/>
  <c r="H22" i="9"/>
  <c r="I22" i="9"/>
  <c r="J22" i="9"/>
  <c r="H24" i="9"/>
  <c r="I24" i="9"/>
  <c r="H25" i="9"/>
  <c r="I25" i="9"/>
  <c r="H28" i="9"/>
  <c r="I28" i="9"/>
  <c r="H29" i="9"/>
  <c r="I29" i="9"/>
  <c r="H7" i="8"/>
  <c r="I7" i="8"/>
  <c r="J7" i="8"/>
  <c r="H8" i="8"/>
  <c r="I8" i="8"/>
  <c r="J8" i="8"/>
  <c r="H9" i="8"/>
  <c r="I9" i="8"/>
  <c r="J9" i="8"/>
  <c r="H10" i="8"/>
  <c r="I10" i="8"/>
  <c r="J10" i="8"/>
  <c r="H11" i="8"/>
  <c r="I11" i="8"/>
  <c r="J11" i="8"/>
  <c r="H12" i="8"/>
  <c r="I12" i="8"/>
  <c r="J12" i="8"/>
  <c r="H13" i="8"/>
  <c r="I13" i="8"/>
  <c r="J13" i="8"/>
  <c r="H14" i="8"/>
  <c r="I14" i="8"/>
  <c r="J14" i="8"/>
  <c r="H15" i="8"/>
  <c r="I15" i="8"/>
  <c r="J15" i="8"/>
  <c r="H16" i="8"/>
  <c r="I16" i="8"/>
  <c r="J16" i="8"/>
  <c r="H17" i="8"/>
  <c r="I17" i="8"/>
  <c r="J17" i="8"/>
  <c r="H18" i="8"/>
  <c r="I18" i="8"/>
  <c r="J18" i="8"/>
  <c r="J19" i="8"/>
  <c r="H20" i="8"/>
  <c r="I20" i="8"/>
  <c r="J20" i="8"/>
  <c r="H21" i="8"/>
  <c r="I21" i="8"/>
  <c r="J21" i="8"/>
  <c r="H22" i="8"/>
  <c r="I22" i="8"/>
  <c r="J22" i="8"/>
  <c r="H23" i="8"/>
  <c r="I23" i="8"/>
  <c r="J23" i="8"/>
  <c r="H27" i="8"/>
  <c r="I27" i="8"/>
  <c r="H28" i="8"/>
  <c r="I28" i="8"/>
  <c r="H29" i="8"/>
  <c r="I29" i="8"/>
  <c r="H7" i="7"/>
  <c r="I7" i="7"/>
  <c r="J7" i="7"/>
  <c r="H8" i="7"/>
  <c r="I8" i="7"/>
  <c r="J8" i="7"/>
  <c r="H9" i="7"/>
  <c r="I9" i="7"/>
  <c r="J9" i="7"/>
  <c r="H10" i="7"/>
  <c r="I10" i="7"/>
  <c r="J10" i="7"/>
  <c r="H11" i="7"/>
  <c r="I11" i="7"/>
  <c r="J11" i="7"/>
  <c r="H12" i="7"/>
  <c r="I12" i="7"/>
  <c r="J12" i="7"/>
  <c r="H13" i="7"/>
  <c r="I13" i="7"/>
  <c r="J13" i="7"/>
  <c r="H14" i="7"/>
  <c r="I14" i="7"/>
  <c r="J14" i="7"/>
  <c r="H15" i="7"/>
  <c r="I15" i="7"/>
  <c r="J15" i="7"/>
  <c r="H16" i="7"/>
  <c r="I16" i="7"/>
  <c r="J16" i="7"/>
  <c r="H17" i="7"/>
  <c r="I17" i="7"/>
  <c r="J17" i="7"/>
  <c r="H18" i="7"/>
  <c r="I18" i="7"/>
  <c r="J18" i="7"/>
  <c r="H19" i="7"/>
  <c r="I19" i="7"/>
  <c r="J19" i="7"/>
  <c r="H20" i="7"/>
  <c r="I20" i="7"/>
  <c r="J20" i="7"/>
  <c r="H21" i="7"/>
  <c r="I21" i="7"/>
  <c r="J21" i="7"/>
  <c r="H22" i="7"/>
  <c r="I22" i="7"/>
  <c r="J22" i="7"/>
  <c r="H23" i="7"/>
  <c r="I23" i="7"/>
  <c r="J23" i="7"/>
  <c r="H24" i="7"/>
  <c r="I24" i="7"/>
  <c r="J24" i="7"/>
  <c r="H25" i="7"/>
  <c r="I25" i="7"/>
  <c r="J25" i="7"/>
  <c r="H26" i="7"/>
  <c r="I26" i="7"/>
  <c r="J26" i="7"/>
  <c r="H27" i="7"/>
  <c r="I27" i="7"/>
  <c r="J27" i="7"/>
  <c r="H28" i="7"/>
  <c r="I28" i="7"/>
  <c r="J28" i="7"/>
  <c r="H29" i="7"/>
  <c r="I29" i="7"/>
  <c r="J29" i="7"/>
  <c r="H30" i="7"/>
  <c r="I30" i="7"/>
  <c r="J30" i="7"/>
  <c r="H31" i="7"/>
  <c r="I31" i="7"/>
  <c r="J31" i="7"/>
  <c r="H32" i="7"/>
  <c r="I32" i="7"/>
  <c r="J32" i="7"/>
  <c r="H33" i="7"/>
  <c r="I33" i="7"/>
  <c r="J33" i="7"/>
  <c r="H34" i="7"/>
  <c r="I34" i="7"/>
  <c r="J34" i="7"/>
  <c r="H35" i="7"/>
  <c r="I35" i="7"/>
  <c r="J35" i="7"/>
  <c r="H36" i="7"/>
  <c r="I36" i="7"/>
  <c r="J36" i="7"/>
  <c r="H37" i="7"/>
  <c r="I37" i="7"/>
  <c r="J37" i="7"/>
  <c r="H38" i="7"/>
  <c r="I38" i="7"/>
  <c r="J38" i="7"/>
  <c r="H39" i="7"/>
  <c r="I39" i="7"/>
  <c r="J39" i="7"/>
  <c r="H40" i="7"/>
  <c r="I40" i="7"/>
  <c r="J40" i="7"/>
  <c r="H41" i="7"/>
  <c r="I41" i="7"/>
  <c r="J41" i="7"/>
  <c r="H42" i="7"/>
  <c r="I42" i="7"/>
  <c r="J42" i="7"/>
  <c r="H43" i="7"/>
  <c r="I43" i="7"/>
  <c r="J43" i="7"/>
  <c r="H44" i="7"/>
  <c r="I44" i="7"/>
  <c r="J44" i="7"/>
  <c r="H45" i="7"/>
  <c r="I45" i="7"/>
  <c r="J45" i="7"/>
  <c r="H46" i="7"/>
  <c r="I46" i="7"/>
  <c r="J46" i="7"/>
  <c r="H47" i="7"/>
  <c r="I47" i="7"/>
  <c r="J47" i="7"/>
  <c r="H48" i="7"/>
  <c r="I48" i="7"/>
  <c r="J48" i="7"/>
  <c r="H49" i="7"/>
  <c r="I49" i="7"/>
  <c r="J49" i="7"/>
  <c r="H50" i="7"/>
  <c r="I50" i="7"/>
  <c r="J50" i="7"/>
  <c r="H51" i="7"/>
  <c r="I51" i="7"/>
  <c r="J51" i="7"/>
  <c r="H52" i="7"/>
  <c r="I52" i="7"/>
  <c r="J52" i="7"/>
  <c r="H53" i="7"/>
  <c r="I53" i="7"/>
  <c r="J53" i="7"/>
  <c r="H54" i="7"/>
  <c r="I54" i="7"/>
  <c r="J54" i="7"/>
  <c r="H55" i="7"/>
  <c r="I55" i="7"/>
  <c r="J55" i="7"/>
  <c r="H56" i="7"/>
  <c r="I56" i="7"/>
  <c r="J56" i="7"/>
  <c r="H57" i="7"/>
  <c r="I57" i="7"/>
  <c r="J57" i="7"/>
  <c r="H59" i="7"/>
  <c r="I59" i="7"/>
  <c r="J59" i="7"/>
  <c r="H60" i="7"/>
  <c r="I60" i="7"/>
  <c r="J60" i="7"/>
  <c r="H62" i="7"/>
  <c r="I62" i="7"/>
  <c r="J62" i="7"/>
  <c r="H63" i="7"/>
  <c r="I63" i="7"/>
  <c r="J63" i="7"/>
  <c r="H64" i="7"/>
  <c r="I64" i="7"/>
  <c r="J64" i="7"/>
  <c r="H65" i="7"/>
  <c r="I65" i="7"/>
  <c r="J65" i="7"/>
  <c r="H66" i="7"/>
  <c r="I66" i="7"/>
  <c r="J66" i="7"/>
  <c r="H67" i="7"/>
  <c r="I67" i="7"/>
  <c r="J67" i="7"/>
  <c r="H68" i="7"/>
  <c r="I68" i="7"/>
  <c r="J68" i="7"/>
  <c r="H69" i="7"/>
  <c r="I69" i="7"/>
  <c r="J69" i="7"/>
  <c r="H70" i="7"/>
  <c r="I70" i="7"/>
  <c r="J70" i="7"/>
  <c r="H74" i="7"/>
  <c r="I74" i="7"/>
  <c r="H77" i="7"/>
  <c r="I77" i="7"/>
  <c r="H78" i="7"/>
  <c r="I78" i="7"/>
  <c r="H7" i="6"/>
  <c r="I7" i="6"/>
  <c r="J7" i="6"/>
  <c r="H8" i="6"/>
  <c r="I8" i="6"/>
  <c r="J8" i="6"/>
  <c r="H9" i="6"/>
  <c r="I9" i="6"/>
  <c r="J9" i="6"/>
  <c r="H11" i="6"/>
  <c r="I11" i="6"/>
  <c r="J11" i="6"/>
  <c r="H12" i="6"/>
  <c r="I12" i="6"/>
  <c r="J12" i="6"/>
  <c r="H13" i="6"/>
  <c r="I13" i="6"/>
  <c r="J13" i="6"/>
  <c r="H14" i="6"/>
  <c r="I14" i="6"/>
  <c r="J14" i="6"/>
  <c r="H15" i="6"/>
  <c r="I15" i="6"/>
  <c r="J15" i="6"/>
  <c r="H16" i="6"/>
  <c r="I16" i="6"/>
  <c r="J16" i="6"/>
  <c r="H20" i="6"/>
  <c r="I20" i="6"/>
  <c r="J20" i="6"/>
  <c r="H7" i="5"/>
  <c r="I7" i="5"/>
  <c r="J7" i="5"/>
  <c r="H8" i="5"/>
  <c r="I8" i="5"/>
  <c r="J8" i="5"/>
  <c r="H9" i="5"/>
  <c r="I9" i="5"/>
  <c r="J9" i="5"/>
  <c r="H10" i="5"/>
  <c r="I10" i="5"/>
  <c r="J10" i="5"/>
  <c r="H11" i="5"/>
  <c r="I11" i="5"/>
  <c r="J11" i="5"/>
  <c r="H12" i="5"/>
  <c r="I12" i="5"/>
  <c r="J12" i="5"/>
  <c r="H13" i="5"/>
  <c r="I13" i="5"/>
  <c r="J13" i="5"/>
  <c r="H14" i="5"/>
  <c r="I14" i="5"/>
  <c r="J14" i="5"/>
  <c r="H15" i="5"/>
  <c r="I15" i="5"/>
  <c r="J15" i="5"/>
  <c r="H21" i="5"/>
  <c r="I21" i="5"/>
  <c r="J21" i="5"/>
  <c r="H22" i="5"/>
  <c r="I22" i="5"/>
  <c r="J22" i="5"/>
  <c r="H27" i="5"/>
  <c r="I27" i="5"/>
  <c r="J27" i="5"/>
  <c r="H28" i="5"/>
  <c r="I28" i="5"/>
  <c r="J28" i="5"/>
  <c r="H33" i="5"/>
  <c r="I33" i="5"/>
  <c r="J33" i="5"/>
  <c r="H34" i="5"/>
  <c r="I34" i="5"/>
  <c r="J34" i="5"/>
  <c r="H35" i="5"/>
  <c r="I35" i="5"/>
  <c r="J35" i="5"/>
  <c r="H36" i="5"/>
  <c r="I36" i="5"/>
  <c r="J36" i="5"/>
  <c r="H37" i="5"/>
  <c r="I37" i="5"/>
  <c r="J37" i="5"/>
  <c r="H38" i="5"/>
  <c r="I38" i="5"/>
  <c r="J38" i="5"/>
  <c r="H39" i="5"/>
  <c r="I39" i="5"/>
  <c r="J39" i="5"/>
  <c r="H40" i="5"/>
  <c r="I40" i="5"/>
  <c r="J40" i="5"/>
  <c r="H45" i="5"/>
  <c r="I45" i="5"/>
  <c r="J45" i="5"/>
  <c r="H46" i="5"/>
  <c r="I46" i="5"/>
  <c r="J46" i="5"/>
  <c r="H47" i="5"/>
  <c r="I47" i="5"/>
  <c r="J47" i="5"/>
  <c r="H48" i="5"/>
  <c r="I48" i="5"/>
  <c r="J48" i="5"/>
  <c r="H51" i="5"/>
  <c r="I51" i="5"/>
  <c r="J51" i="5"/>
  <c r="H52" i="5"/>
  <c r="I52" i="5"/>
  <c r="J52" i="5"/>
  <c r="H55" i="5"/>
  <c r="I55" i="5"/>
  <c r="J55" i="5"/>
  <c r="H56" i="5"/>
  <c r="I56" i="5"/>
  <c r="J56" i="5"/>
  <c r="H57" i="5"/>
  <c r="I57" i="5"/>
  <c r="H58" i="5"/>
  <c r="I58" i="5"/>
  <c r="H59" i="5"/>
  <c r="I59" i="5"/>
  <c r="H60" i="5"/>
  <c r="I60" i="5"/>
  <c r="H61" i="5"/>
  <c r="H62" i="5"/>
  <c r="H7" i="4"/>
  <c r="I7" i="4"/>
  <c r="J7" i="4"/>
  <c r="H8" i="4"/>
  <c r="I8" i="4"/>
  <c r="J8" i="4"/>
  <c r="H9" i="4"/>
  <c r="I9" i="4"/>
  <c r="J9" i="4"/>
  <c r="H10" i="4"/>
  <c r="I10" i="4"/>
  <c r="J10" i="4"/>
  <c r="H11" i="4"/>
  <c r="I11" i="4"/>
  <c r="J11" i="4"/>
  <c r="H12" i="4"/>
  <c r="I12" i="4"/>
  <c r="J12" i="4"/>
  <c r="H13" i="4"/>
  <c r="I13" i="4"/>
  <c r="J13" i="4"/>
  <c r="H14" i="4"/>
  <c r="I14" i="4"/>
  <c r="J14" i="4"/>
  <c r="H15" i="4"/>
  <c r="I15" i="4"/>
  <c r="J15" i="4"/>
  <c r="H16" i="4"/>
  <c r="I17" i="4"/>
  <c r="J17" i="4"/>
  <c r="H17" i="4"/>
  <c r="H19" i="4"/>
  <c r="I19" i="4"/>
  <c r="J19" i="4"/>
  <c r="H20" i="4"/>
  <c r="I20" i="4"/>
  <c r="J20" i="4"/>
  <c r="H21" i="4"/>
  <c r="I21" i="4"/>
  <c r="J21" i="4"/>
  <c r="H22" i="4"/>
  <c r="I22" i="4"/>
  <c r="J22" i="4"/>
  <c r="H23" i="4"/>
  <c r="I23" i="4"/>
  <c r="J23" i="4"/>
  <c r="H24" i="4"/>
  <c r="I24" i="4"/>
  <c r="J24" i="4"/>
  <c r="H25" i="4"/>
  <c r="I25" i="4"/>
  <c r="J25" i="4"/>
  <c r="H26" i="4"/>
  <c r="I26" i="4"/>
  <c r="J26" i="4"/>
  <c r="H27" i="4"/>
  <c r="I27" i="4"/>
  <c r="J27" i="4"/>
  <c r="H28" i="4"/>
  <c r="I28" i="4"/>
  <c r="J28" i="4"/>
  <c r="H29" i="4"/>
  <c r="I29" i="4"/>
  <c r="J29" i="4"/>
  <c r="H30" i="4"/>
  <c r="I30" i="4"/>
  <c r="J30" i="4"/>
  <c r="H31" i="4"/>
  <c r="I31" i="4"/>
  <c r="J31" i="4"/>
  <c r="H32" i="4"/>
  <c r="I32" i="4"/>
  <c r="J32" i="4"/>
  <c r="H33" i="4"/>
  <c r="I33" i="4"/>
  <c r="J33" i="4"/>
  <c r="H34" i="4"/>
  <c r="I34" i="4"/>
  <c r="J34" i="4"/>
  <c r="H35" i="4"/>
  <c r="I35" i="4"/>
  <c r="J35" i="4"/>
  <c r="H36" i="4"/>
  <c r="I36" i="4"/>
  <c r="J36" i="4"/>
  <c r="H37" i="4"/>
  <c r="I37" i="4"/>
  <c r="J37" i="4"/>
  <c r="H38" i="4"/>
  <c r="I38" i="4"/>
  <c r="J38" i="4"/>
  <c r="H39" i="4"/>
  <c r="I39" i="4"/>
  <c r="J39" i="4"/>
  <c r="H40" i="4"/>
  <c r="I40" i="4"/>
  <c r="J40" i="4"/>
  <c r="H41" i="4"/>
  <c r="I41" i="4"/>
  <c r="J41" i="4"/>
  <c r="H42" i="4"/>
  <c r="I42" i="4"/>
  <c r="J42" i="4"/>
  <c r="H43" i="4"/>
  <c r="I43" i="4"/>
  <c r="J43" i="4"/>
  <c r="H44" i="4"/>
  <c r="I44" i="4"/>
  <c r="J44" i="4"/>
  <c r="H45" i="4"/>
  <c r="I45" i="4"/>
  <c r="J45" i="4"/>
  <c r="J46" i="4"/>
  <c r="H47" i="4"/>
  <c r="I47" i="4"/>
  <c r="J47" i="4"/>
  <c r="H48" i="4"/>
  <c r="I48" i="4"/>
  <c r="J48" i="4"/>
  <c r="H55" i="4"/>
  <c r="I55" i="4"/>
  <c r="J55" i="4"/>
  <c r="H56" i="4"/>
  <c r="I56" i="4"/>
  <c r="J56" i="4"/>
  <c r="H61" i="4"/>
  <c r="I61" i="4"/>
  <c r="J61" i="4"/>
  <c r="H62" i="4"/>
  <c r="I62" i="4"/>
  <c r="J62" i="4"/>
  <c r="H67" i="4"/>
  <c r="J67" i="4"/>
  <c r="H68" i="4"/>
  <c r="I68" i="4"/>
  <c r="J68" i="4"/>
  <c r="H71" i="4"/>
  <c r="I71" i="4"/>
  <c r="J71" i="4"/>
  <c r="H72" i="4"/>
  <c r="I72" i="4"/>
  <c r="J72" i="4"/>
  <c r="H73" i="4"/>
  <c r="I73" i="4"/>
  <c r="J73" i="4"/>
  <c r="H74" i="4"/>
  <c r="I74" i="4"/>
  <c r="J74" i="4"/>
  <c r="H7" i="3"/>
  <c r="I7" i="3"/>
  <c r="J7" i="3"/>
  <c r="H8" i="3"/>
  <c r="I8" i="3"/>
  <c r="J8" i="3"/>
  <c r="H9" i="3"/>
  <c r="I9" i="3"/>
  <c r="J9" i="3"/>
  <c r="H10" i="3"/>
  <c r="I10" i="3"/>
  <c r="J10" i="3"/>
  <c r="H11" i="3"/>
  <c r="I11" i="3"/>
  <c r="J11" i="3"/>
  <c r="H12" i="3"/>
  <c r="I12" i="3"/>
  <c r="J12" i="3"/>
  <c r="H13" i="3"/>
  <c r="I13" i="3"/>
  <c r="J13" i="3"/>
  <c r="H14" i="3"/>
  <c r="I14" i="3"/>
  <c r="J14" i="3"/>
  <c r="H15" i="3"/>
  <c r="I15" i="3"/>
  <c r="J15" i="3"/>
  <c r="H16" i="3"/>
  <c r="I16" i="3"/>
  <c r="J16" i="3"/>
  <c r="H17" i="3"/>
  <c r="I17" i="3"/>
  <c r="J17" i="3"/>
  <c r="H18" i="3"/>
  <c r="I18" i="3"/>
  <c r="J18" i="3"/>
  <c r="H19" i="3"/>
  <c r="I19" i="3"/>
  <c r="J19" i="3"/>
  <c r="H20" i="3"/>
  <c r="I20" i="3"/>
  <c r="J20" i="3"/>
  <c r="H21" i="3"/>
  <c r="I21" i="3"/>
  <c r="J21" i="3"/>
  <c r="H25" i="3"/>
  <c r="I25" i="3"/>
  <c r="J25" i="3"/>
  <c r="H26" i="3"/>
  <c r="I26" i="3"/>
  <c r="J26" i="3"/>
  <c r="H27" i="3"/>
  <c r="I27" i="3"/>
  <c r="J27" i="3"/>
  <c r="H28" i="3"/>
  <c r="I28" i="3"/>
  <c r="J28" i="3"/>
  <c r="H31" i="3"/>
  <c r="I31" i="3"/>
  <c r="J31" i="3"/>
  <c r="H32" i="3"/>
  <c r="I32" i="3"/>
  <c r="J32" i="3"/>
  <c r="H36" i="3"/>
  <c r="I36" i="3"/>
  <c r="H37" i="3"/>
  <c r="I37" i="3"/>
  <c r="H7" i="2"/>
  <c r="J7" i="2"/>
  <c r="H8" i="2"/>
  <c r="I8" i="2"/>
  <c r="J8" i="2"/>
  <c r="H9" i="2"/>
  <c r="I9" i="2"/>
  <c r="J9" i="2"/>
  <c r="H10" i="2"/>
  <c r="I10" i="2"/>
  <c r="J10" i="2"/>
  <c r="H11" i="2"/>
  <c r="I11" i="2"/>
  <c r="J11" i="2"/>
  <c r="H12" i="2"/>
  <c r="I12" i="2"/>
  <c r="J12" i="2"/>
  <c r="H13" i="2"/>
  <c r="I13" i="2"/>
  <c r="J13" i="2"/>
  <c r="H14" i="2"/>
  <c r="I14" i="2"/>
  <c r="J14" i="2"/>
  <c r="H15" i="2"/>
  <c r="I15" i="2"/>
  <c r="J15" i="2"/>
  <c r="H16" i="2"/>
  <c r="I16" i="2"/>
  <c r="J16" i="2"/>
  <c r="H17" i="2"/>
  <c r="I17" i="2"/>
  <c r="J17" i="2"/>
  <c r="H18" i="2"/>
  <c r="I18" i="2"/>
  <c r="J18" i="2"/>
  <c r="H19" i="2"/>
  <c r="I19" i="2"/>
  <c r="J19" i="2"/>
  <c r="H20" i="2"/>
  <c r="I20" i="2"/>
  <c r="J20" i="2"/>
  <c r="H27" i="2"/>
  <c r="I27" i="2"/>
  <c r="J27" i="2"/>
  <c r="H28" i="2"/>
  <c r="I28" i="2"/>
  <c r="J28" i="2"/>
  <c r="H30" i="2"/>
  <c r="I30" i="2"/>
  <c r="J30" i="2"/>
  <c r="H31" i="2"/>
  <c r="I31" i="2"/>
  <c r="J31" i="2"/>
  <c r="H32" i="2"/>
  <c r="I32" i="2"/>
  <c r="J32" i="2"/>
  <c r="H33" i="2"/>
  <c r="I33" i="2"/>
  <c r="J33" i="2"/>
  <c r="H35" i="2"/>
  <c r="I35" i="2"/>
  <c r="J35" i="2"/>
  <c r="H39" i="2"/>
  <c r="I39" i="2"/>
  <c r="H7" i="1"/>
  <c r="I7" i="1"/>
  <c r="J7" i="1"/>
  <c r="H8" i="1"/>
  <c r="I8" i="1"/>
  <c r="J8" i="1"/>
  <c r="H9" i="1"/>
  <c r="I9" i="1"/>
  <c r="J9" i="1"/>
  <c r="H10" i="1"/>
  <c r="I10" i="1"/>
  <c r="J10" i="1"/>
  <c r="H11" i="1"/>
  <c r="I11" i="1"/>
  <c r="J11" i="1"/>
  <c r="H12" i="1"/>
  <c r="I12" i="1"/>
  <c r="J12" i="1"/>
  <c r="H16" i="1"/>
  <c r="I16" i="1"/>
  <c r="J16" i="1"/>
  <c r="H17" i="1"/>
  <c r="I17" i="1"/>
  <c r="J17" i="1"/>
  <c r="H18" i="1"/>
  <c r="I18" i="1"/>
  <c r="J18" i="1"/>
  <c r="H19" i="1"/>
  <c r="I19" i="1"/>
  <c r="J19" i="1"/>
  <c r="H20" i="1"/>
  <c r="I20" i="1"/>
  <c r="J20" i="1"/>
  <c r="H21" i="1"/>
  <c r="I21" i="1"/>
  <c r="J21" i="1"/>
  <c r="H23" i="1"/>
  <c r="I23" i="1"/>
  <c r="H26" i="1"/>
  <c r="I26" i="1"/>
</calcChain>
</file>

<file path=xl/comments1.xml><?xml version="1.0" encoding="utf-8"?>
<comments xmlns="http://schemas.openxmlformats.org/spreadsheetml/2006/main">
  <authors>
    <author>Drganc, Tina</author>
  </authors>
  <commentList>
    <comment ref="E18" authorId="0">
      <text>
        <r>
          <rPr>
            <b/>
            <sz val="9"/>
            <color indexed="81"/>
            <rFont val="Tahoma"/>
            <family val="2"/>
            <charset val="238"/>
          </rPr>
          <t>Drganc, Tina:</t>
        </r>
        <r>
          <rPr>
            <sz val="9"/>
            <color indexed="81"/>
            <rFont val="Tahoma"/>
            <family val="2"/>
            <charset val="238"/>
          </rPr>
          <t xml:space="preserve">
PRILOŽILI KALKULACIJO</t>
        </r>
      </text>
    </comment>
  </commentList>
</comments>
</file>

<file path=xl/sharedStrings.xml><?xml version="1.0" encoding="utf-8"?>
<sst xmlns="http://schemas.openxmlformats.org/spreadsheetml/2006/main" count="2322" uniqueCount="739">
  <si>
    <t>AG</t>
  </si>
  <si>
    <t>AGRFT</t>
  </si>
  <si>
    <t>ALUO</t>
  </si>
  <si>
    <t>BF</t>
  </si>
  <si>
    <t>EF</t>
  </si>
  <si>
    <t>FA</t>
  </si>
  <si>
    <t>FDV</t>
  </si>
  <si>
    <t>FE</t>
  </si>
  <si>
    <t>FFA</t>
  </si>
  <si>
    <t>FGG</t>
  </si>
  <si>
    <t>FKKT</t>
  </si>
  <si>
    <t>FMF</t>
  </si>
  <si>
    <t>FPP</t>
  </si>
  <si>
    <t>FRI</t>
  </si>
  <si>
    <t>FSD</t>
  </si>
  <si>
    <t>FS</t>
  </si>
  <si>
    <t>FŠ</t>
  </si>
  <si>
    <t>FU</t>
  </si>
  <si>
    <t>FF</t>
  </si>
  <si>
    <t>MF</t>
  </si>
  <si>
    <t>NTF</t>
  </si>
  <si>
    <t>PEF</t>
  </si>
  <si>
    <t>PF</t>
  </si>
  <si>
    <t>TEOF</t>
  </si>
  <si>
    <t>VF</t>
  </si>
  <si>
    <t>ZF</t>
  </si>
  <si>
    <t>LETNIK</t>
  </si>
  <si>
    <t xml:space="preserve">ŠOLNINA </t>
  </si>
  <si>
    <t>VS</t>
  </si>
  <si>
    <t>UN</t>
  </si>
  <si>
    <t>3. letnik</t>
  </si>
  <si>
    <t>4. letnik</t>
  </si>
  <si>
    <t>ŠTUDIJSKI PROGRAMI 1. STOPNJE</t>
  </si>
  <si>
    <t>1. letnik</t>
  </si>
  <si>
    <t>2. letnik</t>
  </si>
  <si>
    <t>ŠTUDIJSKI PROGRAMI 2. STOPNJE</t>
  </si>
  <si>
    <t>ŠTUDIJSKI PROGRAMI ZA IZPOPOLNJEVANJE</t>
  </si>
  <si>
    <t>ocenjena vrednost</t>
  </si>
  <si>
    <t>Zdravniški pregled</t>
  </si>
  <si>
    <t>1. letnik Ekologija in Biodiverziteta</t>
  </si>
  <si>
    <t xml:space="preserve">2. letnik </t>
  </si>
  <si>
    <t xml:space="preserve">1. letnik </t>
  </si>
  <si>
    <t>1. letnik (IŠ)</t>
  </si>
  <si>
    <t>2. letnik (IŠ)</t>
  </si>
  <si>
    <t>3. letnik (IŠ)</t>
  </si>
  <si>
    <t>1. letnik (ŠND)</t>
  </si>
  <si>
    <t>2. letnik (ŠND)</t>
  </si>
  <si>
    <t>3. letnik (ŠND)</t>
  </si>
  <si>
    <t>Laboratorijske vaje za osebe brez statusa - cena na uro</t>
  </si>
  <si>
    <t>Strokovna ekskurzija</t>
  </si>
  <si>
    <t>Strokovna ekskurzija - avtobusni prevoz po km</t>
  </si>
  <si>
    <t>Strokovna ekskurzija - ena nočitev</t>
  </si>
  <si>
    <t>Laborat. vaje za osebe brez statusa za predmete, ki imajo 2 uri vaj - cena za semester</t>
  </si>
  <si>
    <t>strokovna ekskurzija</t>
  </si>
  <si>
    <t>Alpsko smučanje - 40 ur, kraj izvajanja je Rogla</t>
  </si>
  <si>
    <t>Alpsko smučanje - 35 ur, kraj izvajanja je Kranjska gora</t>
  </si>
  <si>
    <t>Nordijsko smučanje - smučarski teki - 35 ur, kraj izvajanja je Pokljuka</t>
  </si>
  <si>
    <t>Nordijsko smučanje - smučarski teki - 25 ur, kraj izvajanja je Pokljuka</t>
  </si>
  <si>
    <t>Taborjenje</t>
  </si>
  <si>
    <t>Planinski pohod -letna tura - bivanje v planinskih kočah, org. prehrana, majhni str.opreme</t>
  </si>
  <si>
    <t xml:space="preserve">Planinski pohod - letna tura - bivanje v bivalnikih, lastna prehrana, večji str.opreme </t>
  </si>
  <si>
    <t>Zimska tura - turno smučanje</t>
  </si>
  <si>
    <t>Vodne aktivnosti</t>
  </si>
  <si>
    <t>Didaktika</t>
  </si>
  <si>
    <t>Športna vzgoja</t>
  </si>
  <si>
    <t>Izbirni program</t>
  </si>
  <si>
    <t>Športna rekreacija</t>
  </si>
  <si>
    <t xml:space="preserve">Atletika </t>
  </si>
  <si>
    <t>Odbojka</t>
  </si>
  <si>
    <t>Košarka</t>
  </si>
  <si>
    <t>Rokomet</t>
  </si>
  <si>
    <t>Nogomet</t>
  </si>
  <si>
    <t>Laboratorijske vaje za osebe brez statusa - cena za letnik</t>
  </si>
  <si>
    <t>5. letnik</t>
  </si>
  <si>
    <t>2.letnik</t>
  </si>
  <si>
    <t>1. Pastoralno izpopolnjevanje</t>
  </si>
  <si>
    <t>2. Duhovno izpopolnjevanje</t>
  </si>
  <si>
    <t>3. Zakonska in družinska terapija</t>
  </si>
  <si>
    <t>Vaje za :</t>
  </si>
  <si>
    <t>Terenske vaje - ekskurzija (do navedene višine)</t>
  </si>
  <si>
    <t>Reševanje iz vode - cena na uro</t>
  </si>
  <si>
    <t>Tečaj za neplavalce - cena na uro</t>
  </si>
  <si>
    <t>Klinična praksa za osebe brez statusa - cena na uro</t>
  </si>
  <si>
    <t>Agronomija</t>
  </si>
  <si>
    <t>Biologija</t>
  </si>
  <si>
    <t>Biotehnologija</t>
  </si>
  <si>
    <t>Gozdarstvo</t>
  </si>
  <si>
    <t>Krajinska arhitektura</t>
  </si>
  <si>
    <t>Lesarstvo</t>
  </si>
  <si>
    <t>Mikrobiologija</t>
  </si>
  <si>
    <t>Zootehnika</t>
  </si>
  <si>
    <t>Živilstvo</t>
  </si>
  <si>
    <t>Terenske vaje in ekskurzije pri visokošolskem strokovnem programu:</t>
  </si>
  <si>
    <t>Terenske vaje in ekskurzije pri univerzitetnem študijskem programu:</t>
  </si>
  <si>
    <t xml:space="preserve">Laboratorijske vaje za osebe brez statusa </t>
  </si>
  <si>
    <t>Nadomestilo za plačilo vseh ur vaj za informacijske predmete, ki se izvajajo v računalniški učilnici, in tuji jezik za osebe brez statusa</t>
  </si>
  <si>
    <t>-</t>
  </si>
  <si>
    <t xml:space="preserve">ocenjena vrednost </t>
  </si>
  <si>
    <t>letne dejavnosti v naravi 1 (20 ur)</t>
  </si>
  <si>
    <t>zimske dejavnosti v naravi 1 (20 ur)</t>
  </si>
  <si>
    <t>planinstvo 1 (20 ur)</t>
  </si>
  <si>
    <t>nordijsko smučanje 1A (23 ur)</t>
  </si>
  <si>
    <t>nordijsko smučanje 1B (22 ur)</t>
  </si>
  <si>
    <t>alpsko smučanje 1A (22 ur)</t>
  </si>
  <si>
    <t>alpsko smučanje 1B (23 ur)</t>
  </si>
  <si>
    <t xml:space="preserve">geografija gorskih območij </t>
  </si>
  <si>
    <t>turno kolesarstvo</t>
  </si>
  <si>
    <t>avtonomno potapljanje</t>
  </si>
  <si>
    <t>osnove potapljanja na vdih</t>
  </si>
  <si>
    <t>jadranje na deski</t>
  </si>
  <si>
    <t>Laborat. vaje za osebe brez statusa za predmete, ki imajo 1 uro vaj - cena za semester</t>
  </si>
  <si>
    <t>Laborat. vaje za osebe brez statusa za predmete, ki imajo 3 ure vaj - cena za semester</t>
  </si>
  <si>
    <t>Letni prispevek za uporabo računalniške učilnice za osebe brez statusa - dovolilnica</t>
  </si>
  <si>
    <t>Terenske vaje - geografija in ekskurzije (do navedene višine) - se zaračuna pred izvedbo</t>
  </si>
  <si>
    <t xml:space="preserve">    Predšolska vzgoja  </t>
  </si>
  <si>
    <t xml:space="preserve">    Predšolska vzgoja </t>
  </si>
  <si>
    <t>program</t>
  </si>
  <si>
    <t>1. letnik Kmetijstvo - aronomija in hortikultura</t>
  </si>
  <si>
    <t>2. letnik Kmetijstvo - aronomija in hortikultura</t>
  </si>
  <si>
    <t>3. letnik Kmetijstvo - aronomija in hortikultura</t>
  </si>
  <si>
    <t>1. letnik Gozdarstvo</t>
  </si>
  <si>
    <t>2. letnik Gozdarstvo</t>
  </si>
  <si>
    <t>3. letnik Gozdarstvo</t>
  </si>
  <si>
    <t>1. letnik Biologija</t>
  </si>
  <si>
    <t>2. letnik Biologija</t>
  </si>
  <si>
    <t>3. letnik Biologija</t>
  </si>
  <si>
    <t>1. letnik dvopredmetni učitelj Biologija (izvajamo za PeF)</t>
  </si>
  <si>
    <t>2. letnik dvopredmetni učitelj Biologija (izvajamo za PeF)</t>
  </si>
  <si>
    <t>3. letnik dvopredmetni učitelj Biologija (izvajamo za PeF)</t>
  </si>
  <si>
    <t>1. letnik Gozdarstvo in obnovljivi gozdni viri</t>
  </si>
  <si>
    <t>2. letnik Gozdarstvo in obnovljivi gozdni viri</t>
  </si>
  <si>
    <t>3. letnik Gozdarstvo in obnovljivi gozdni viri</t>
  </si>
  <si>
    <t>1. letnik Krajinska arhitektura</t>
  </si>
  <si>
    <t>2. letnik Krajinska arhitektura</t>
  </si>
  <si>
    <t>3. letnik Krajinska arhitektura</t>
  </si>
  <si>
    <t>1. letnik Lesarstvo</t>
  </si>
  <si>
    <t>2. letnik Lesarstvo</t>
  </si>
  <si>
    <t>3. letnik Lesarstvo</t>
  </si>
  <si>
    <t>1. letnik Mikrobiologija</t>
  </si>
  <si>
    <t>2. letnik Mikrobiologija</t>
  </si>
  <si>
    <t>3. letnik Mikrobiologija</t>
  </si>
  <si>
    <t>1. letnik - Živilstvo in prehrana</t>
  </si>
  <si>
    <t>2. letnik - Živilstvo in prehrana</t>
  </si>
  <si>
    <t>3. letnik - Živilstvo in prehrana</t>
  </si>
  <si>
    <t>Terenske vaje in ekskurzije pri magistrskem študijskem programu 2. stopnje:</t>
  </si>
  <si>
    <t>1. letnik MSc agronomija</t>
  </si>
  <si>
    <t>2. letnik MSc agronomija</t>
  </si>
  <si>
    <t>1. letnik MSc hortikultura</t>
  </si>
  <si>
    <t>2. letnik MSc hortikultura</t>
  </si>
  <si>
    <t>2. letnik Ekologija in Biodiverziteta</t>
  </si>
  <si>
    <t>1. letnik  Molekulska biologija</t>
  </si>
  <si>
    <t>2. letnik  Molekulska biologija</t>
  </si>
  <si>
    <t>1. letnik Strukturna in funkcionlna biologija</t>
  </si>
  <si>
    <t>2. letnik Strukturna in funkcionlna biologija</t>
  </si>
  <si>
    <t>1. letnik MSc Biotehnologija</t>
  </si>
  <si>
    <t>2. letnik MSc Biotehnologija</t>
  </si>
  <si>
    <t>1. letnik MSc Gozdarstvo in upravljanje gozdnih ekosistemov</t>
  </si>
  <si>
    <t>2. letnik MSc Gozdarstvo in upravljanje gozdnih ekosistemov</t>
  </si>
  <si>
    <t>1. letnik MSc Krajinska arhitektura</t>
  </si>
  <si>
    <t>2. letnik MSc Krajinska arhitektura</t>
  </si>
  <si>
    <t>1. letnik MSc Lesarstvo</t>
  </si>
  <si>
    <t>2. letnik MSc Lesarstvo</t>
  </si>
  <si>
    <t>1. letnik MSc Mikrobiologija (me-sa)</t>
  </si>
  <si>
    <t>2. letnik MSc Mikrobiologija (me-sa)</t>
  </si>
  <si>
    <t>1. letnik MSc Znanost o živalih</t>
  </si>
  <si>
    <t>2. letnik MSc Znanost o živalih</t>
  </si>
  <si>
    <t>1. letnik MSc Prehrana</t>
  </si>
  <si>
    <t>2. letnik MSc Prehrana</t>
  </si>
  <si>
    <t>1. letnik MSc Živilstvo</t>
  </si>
  <si>
    <t>2. letnik MSc Živilstvo</t>
  </si>
  <si>
    <t>Prispevek diplomantov za svečano podelitev diplom**</t>
  </si>
  <si>
    <r>
      <t>**</t>
    </r>
    <r>
      <rPr>
        <i/>
        <sz val="11"/>
        <rFont val="Arial CE"/>
        <charset val="238"/>
      </rPr>
      <t xml:space="preserve">opomba: </t>
    </r>
    <r>
      <rPr>
        <sz val="11"/>
        <rFont val="Arial CE"/>
        <charset val="238"/>
      </rPr>
      <t>prispevek diplomantov za svečano podelitev diplom se zaračuna kandidatu ob oddaji zaključnega dela za zagovor</t>
    </r>
  </si>
  <si>
    <t>Povečana vpisnina za celoletno posredovanje sporočil študentu</t>
  </si>
  <si>
    <t>Čip</t>
  </si>
  <si>
    <t>Slavnostna podelitev diplom</t>
  </si>
  <si>
    <t>- za programe B, DT, RT, OP, LZP, FT</t>
  </si>
  <si>
    <t>- za program ZN</t>
  </si>
  <si>
    <t>- za program SI</t>
  </si>
  <si>
    <t>Odškodnina za izgubljen dozimeter</t>
  </si>
  <si>
    <t>Prejemanje sporočil po SMS - opcija (plačiljivo pri vpisu v novo študijsko leto</t>
  </si>
  <si>
    <t>Prispevek za študentski svet</t>
  </si>
  <si>
    <t>Preizkus gibalnih sposobnosti</t>
  </si>
  <si>
    <t>Vseživljenjsko izobraževanje - deli študijskega programa Laboratorijske biomedicine 2. stopnja</t>
  </si>
  <si>
    <t>Prispevek za dejavnost ŠSEF</t>
  </si>
  <si>
    <t>OSTALA PONUDBA ZA IZPOPOLNJEVANJE</t>
  </si>
  <si>
    <t>Prispevek za ŠS FU</t>
  </si>
  <si>
    <t>Prispevek za ŠS VF</t>
  </si>
  <si>
    <t>ČLANICA</t>
  </si>
  <si>
    <t>ŠTUDIJSKI PROGRAMI</t>
  </si>
  <si>
    <t>6. letnik</t>
  </si>
  <si>
    <t>1. del</t>
  </si>
  <si>
    <t xml:space="preserve">Zdravstveno varstvo in sistemi reje perutnine </t>
  </si>
  <si>
    <t xml:space="preserve">Bujatrika </t>
  </si>
  <si>
    <t xml:space="preserve">Bolezni in zdravstveno varstvo ptic, malih sesalcev in plazilcev </t>
  </si>
  <si>
    <t xml:space="preserve">Veterinarsko javno zdravstvo in varna hrana </t>
  </si>
  <si>
    <t xml:space="preserve">Veterinarska medicina malih živali </t>
  </si>
  <si>
    <t>5. letnik (30 ECTS)</t>
  </si>
  <si>
    <t>Izvedba praktičnega usposabljanja - en semester 5. letnika EMŠF</t>
  </si>
  <si>
    <t>Prispevek študentov za delovanje ŠS in tutorjev</t>
  </si>
  <si>
    <t>Opravljanje seminarja za osebe brez statusa za seminar, ki traja na podlagi študijskega programa 1 uro/semester</t>
  </si>
  <si>
    <t>Opravljanje seminarja za osebe brez statusa za seminar, ki traja na podlagi študijskega programa 2 uri/semester</t>
  </si>
  <si>
    <t xml:space="preserve">      Konzorcijska izvedba programov (do navedenega zneska)</t>
  </si>
  <si>
    <t>Prispevek za tutorstvo (1. letnik)</t>
  </si>
  <si>
    <t>Prispevek za športne programe (do navedene višine, enotna cena za vse programe)</t>
  </si>
  <si>
    <t xml:space="preserve">Prispevek za študentski svet </t>
  </si>
  <si>
    <t>Nadstandardne storitve pri izbirnih predmetih</t>
  </si>
  <si>
    <t>Jahanje</t>
  </si>
  <si>
    <t>Jahanje v okviru predmeta Športna vzgoja</t>
  </si>
  <si>
    <t>2. in 3. letnik</t>
  </si>
  <si>
    <t>Laboratorijske vaje za osebe brez statusa - cena na uro (velja za kandidata, ki je pridružen skupini)</t>
  </si>
  <si>
    <t>Laboratorijske vaje za osebe brez statusa - cena na uro (velja za kandidata, ki želi individualno izvedbo vaj)</t>
  </si>
  <si>
    <t>cena na uro</t>
  </si>
  <si>
    <t>izbirni predmet "Jadranje"</t>
  </si>
  <si>
    <t>Povprečje poštine za pošiljanje dokumentacije študenta v tujino</t>
  </si>
  <si>
    <t>plus DDV</t>
  </si>
  <si>
    <t>3 ure individualnih konzultacij pri opravljanju diferencialnega izita na 1. st. študija</t>
  </si>
  <si>
    <t>Prispevek k ceni avtobusnih prevozov na terenske vaje OG</t>
  </si>
  <si>
    <t>1. in 2. letnik 1. stopnje</t>
  </si>
  <si>
    <t>3. letnik 1. stopnje</t>
  </si>
  <si>
    <t>1. in 2. letnik 2. stopnje</t>
  </si>
  <si>
    <t>OPOMBA: če je vpisanih 6 in več študentov, znaša šolnina 2.800,00 € za letnik</t>
  </si>
  <si>
    <t>Prispevek študentov 1. st. programov za material za vaje</t>
  </si>
  <si>
    <t>Prispevek študentov za  SMS obveščanje</t>
  </si>
  <si>
    <t>Prispevek študentov za dvojnik priponke z imenom in priimkom študenta</t>
  </si>
  <si>
    <t>Prispevek študentov za informatiko</t>
  </si>
  <si>
    <t>Prispevek študentov za slavnostno podelitev diplom</t>
  </si>
  <si>
    <t>Prispevek za zaščitne obleke za 1. st. programe</t>
  </si>
  <si>
    <t>1. Pedagoško andragoško izobraževanje*</t>
  </si>
  <si>
    <t>2. Študijski program za pedagoško izpopolnjevanje iz predšolske vzgoje*</t>
  </si>
  <si>
    <t>3. Študijski program za izpopolnjevanje iz zgodnjega poučevanja angleščine*</t>
  </si>
  <si>
    <t>7. Študijski program za izpopolnjevanje iz kemije*</t>
  </si>
  <si>
    <t>do</t>
  </si>
  <si>
    <t>Dodatni letnik</t>
  </si>
  <si>
    <t>Izvedba dodatnega letnika za vpis na drugostopenjski študijski program poučevanje, smer poučevanje na razredni stopnji</t>
  </si>
  <si>
    <t>Program za izpopolnjevanje iz družboslovnega znanja</t>
  </si>
  <si>
    <t>OSTALI PRISPEVKI ŠTUDENTOV 
(zdravniški pregled, vaje, ekskurzije…)</t>
  </si>
  <si>
    <t>OPOMBE</t>
  </si>
  <si>
    <t>K R A T K A   O B R A Z L O Ž I T E V</t>
  </si>
  <si>
    <t>sk.</t>
  </si>
  <si>
    <t>f</t>
  </si>
  <si>
    <t>članica</t>
  </si>
  <si>
    <t>1. stopnja</t>
  </si>
  <si>
    <t>2. stopnja</t>
  </si>
  <si>
    <t>UL EF</t>
  </si>
  <si>
    <t>UL FDV</t>
  </si>
  <si>
    <t>UL PF</t>
  </si>
  <si>
    <t>UL FSD</t>
  </si>
  <si>
    <t>UL FU</t>
  </si>
  <si>
    <t>Povp. skupine 1</t>
  </si>
  <si>
    <t>UL FF</t>
  </si>
  <si>
    <t>UL FPP</t>
  </si>
  <si>
    <t>UL FŠ</t>
  </si>
  <si>
    <t>UL PEF</t>
  </si>
  <si>
    <t>UL TEOF</t>
  </si>
  <si>
    <t>UL ZF</t>
  </si>
  <si>
    <t>Povp. skupine 2</t>
  </si>
  <si>
    <t>UL FA</t>
  </si>
  <si>
    <t>UL FE</t>
  </si>
  <si>
    <t>UL FGG</t>
  </si>
  <si>
    <t>UL FRI</t>
  </si>
  <si>
    <t>UL FS</t>
  </si>
  <si>
    <t>UL NTF</t>
  </si>
  <si>
    <t>Povp. skupine 3</t>
  </si>
  <si>
    <t>UL BF</t>
  </si>
  <si>
    <t>UL FFA</t>
  </si>
  <si>
    <t>Povp. skupine 4</t>
  </si>
  <si>
    <t>UL FKKT</t>
  </si>
  <si>
    <t>UL FMF</t>
  </si>
  <si>
    <t>Povp. skupine 5</t>
  </si>
  <si>
    <t>UL AG</t>
  </si>
  <si>
    <t>UL AGRFT</t>
  </si>
  <si>
    <t>UL ALUO</t>
  </si>
  <si>
    <t>UL MF</t>
  </si>
  <si>
    <t>UL VF</t>
  </si>
  <si>
    <t>Povp. skupine 6</t>
  </si>
  <si>
    <t xml:space="preserve">Povprečje vseh </t>
  </si>
  <si>
    <t>Povprečna šolnina za 1. in 2. stopnjo v študijskem letu 2014-2015</t>
  </si>
  <si>
    <t>SPREMEMBA
v €</t>
  </si>
  <si>
    <t>SPREMEMBA
 (indeks)</t>
  </si>
  <si>
    <t xml:space="preserve">Navedeni zneski so maksimalne vrednosti šolnin. Skladno s 23. členom Pravilnika o prispevkih in vrednotenju stroškov na UL, </t>
  </si>
  <si>
    <t>SMS sporočila (obveščanje študentov z sms obvestili)</t>
  </si>
  <si>
    <t>Pošiljanje SMS sporočil o rezultatih izpitov (se zaračuna ob vpisnini, če se študent zanjo odloči)</t>
  </si>
  <si>
    <r>
      <t>*</t>
    </r>
    <r>
      <rPr>
        <i/>
        <sz val="11"/>
        <rFont val="Arial CE"/>
        <charset val="238"/>
      </rPr>
      <t xml:space="preserve">opomba: </t>
    </r>
    <r>
      <rPr>
        <sz val="11"/>
        <rFont val="Arial CE"/>
        <charset val="238"/>
      </rPr>
      <t>prispevek obveščanja z sms obvestili se zaračuna vsem študentom, skupaj s stroškom vpisnine</t>
    </r>
  </si>
  <si>
    <t>SMS sporočila* (obveščanje študentov z sms obvestili)</t>
  </si>
  <si>
    <t xml:space="preserve">                         - smer Poučevanje na razredni stopnji</t>
  </si>
  <si>
    <t xml:space="preserve">                         - smer Likovna pedagogika</t>
  </si>
  <si>
    <t>4. Izvajanje specialno-pedagoške in socialno-pedagoške pomoči otrokom in mladostnikom s primanjkljaji na posemeznih področjih učenja ter s čustvenimi in vedenjskimi težavami*</t>
  </si>
  <si>
    <t>5. Študijski program za izpopolnjevanje iz biologije*</t>
  </si>
  <si>
    <t>6. Študijski program za izpopolnjevanje iz fizike*</t>
  </si>
  <si>
    <t>8. Študijski program za izpopolnjevanje iz gospodinjstva*</t>
  </si>
  <si>
    <t>9. Študijski program za izpopolnjevanje iz tehnike in tehnologije*</t>
  </si>
  <si>
    <t>Povečana vpisnina za celoletno posredovanje SMS sporočil študentu - pristop študenta je prostovoljen</t>
  </si>
  <si>
    <t>4. Karitativno delo</t>
  </si>
  <si>
    <t>5. Geštalt pedagogika</t>
  </si>
  <si>
    <t>5. letnik - Veterinarsko sanitarni nadzor klavnih živali in mesa</t>
  </si>
  <si>
    <t>5. letnik - Bolezni in ZV prežvekovalcev</t>
  </si>
  <si>
    <t>4.letnik - Reprodukcija domačih živali s porodništvom</t>
  </si>
  <si>
    <t>Vrednost Kt</t>
  </si>
  <si>
    <r>
      <t xml:space="preserve">Prispevek za slavnostno podelitev diplom (plačljivo ob prvem vpisu v tretji letnik </t>
    </r>
    <r>
      <rPr>
        <sz val="14"/>
        <rFont val="Arial CE"/>
        <family val="2"/>
        <charset val="238"/>
      </rPr>
      <t>za študente I. stopnje (UN in VS program) in ob prvem vpisu v drugi letnik za študente II. stopnje.</t>
    </r>
  </si>
  <si>
    <t>Prispevek k ceni avtobusnih prevozov na terenske vaje OMM</t>
  </si>
  <si>
    <t>2. letnik 1. stopnja</t>
  </si>
  <si>
    <t>1. letnik 2. stopnja</t>
  </si>
  <si>
    <t>2. letnik 2. stopnja</t>
  </si>
  <si>
    <t>Prispevek za slavnostno podelitev diplom (plačljivo le ob prvem vpisu v zadnji letnik)</t>
  </si>
  <si>
    <t>vsi redni študenti</t>
  </si>
  <si>
    <t>Prejemanje SMS sporočil (opcija- plačljivo ob vpisu)</t>
  </si>
  <si>
    <t>»V skladu z akreditiranimi študijskimi programi 2. stopnje na Fakulteti za socialno delo in 3. odstavkom 36. člena Zakona o visokem šolstvu ( Ur.l.  RS 32/12) morajo študenti, ki so končali dodiplomski študijski program in z njim pridobili 180 kreditnih točk (ECTS), pred vpisom v magistrski program 2. stopnje opraviti dodatni letnik.«</t>
  </si>
  <si>
    <t>Prispevek za Študentski svet FSD - 1. letnik 1. stopnje redni študenti</t>
  </si>
  <si>
    <t>Prispevek za Študentski svet FSD - velja za vse študente razen za redne študente 1.letnika 1.stopnje</t>
  </si>
  <si>
    <t>6. letnik- prevoz za praktično usposabljanje na klinični praksi za  IZVPR</t>
  </si>
  <si>
    <t xml:space="preserve"> po dejanskih stroških</t>
  </si>
  <si>
    <t>Laboratorijske vaje za osebe brez statusa 1. stopnja študija</t>
  </si>
  <si>
    <t>Laboratorijske vaje za osebe brez statusa 2. stopnja študija</t>
  </si>
  <si>
    <t>Aktivnosti izven fakultete - stari program:</t>
  </si>
  <si>
    <t xml:space="preserve">Aktivnosti izven fakultete - obvezni strokovni predmeti - bolonjski programi: </t>
  </si>
  <si>
    <t>Prosti izbirni predmeti po bolonjskih programih:</t>
  </si>
  <si>
    <t>2. letnik Tehnilogije lesa in vlaknatih kompozitov</t>
  </si>
  <si>
    <t>3. letnik Tehnilogije lesa in vlaknatih kompozitov</t>
  </si>
  <si>
    <t>4. letnik dvopredmetni učitelj Biologija (izvajamo za PeF)</t>
  </si>
  <si>
    <t>Prispevek za dejavnost ŠS TEOF</t>
  </si>
  <si>
    <t>Prispevek za delo  študentskega sveta PeF</t>
  </si>
  <si>
    <t>Prispevek za tutorstvo PeF</t>
  </si>
  <si>
    <t>Prispevek za slavnostno podelitev diplom/magisterijev</t>
  </si>
  <si>
    <t>Nadomestilo za plačilo vaj za osebe brez statusa - 1 ura vaj</t>
  </si>
  <si>
    <t xml:space="preserve">Terenske vaje, strokovne ekskurzije: Razredni pouk 1. letnik </t>
  </si>
  <si>
    <t xml:space="preserve">Terenske vaje, strokovne ekskurzije: Razredni pouk 2. letnik izbirno </t>
  </si>
  <si>
    <t xml:space="preserve">Terenske vaje, strokovne ekskurzije: Razredni pouk 3. letnik </t>
  </si>
  <si>
    <t xml:space="preserve">Terenske vaje, strokovne ekskurzije: Razredni pouk 3. letnik izbirno </t>
  </si>
  <si>
    <t xml:space="preserve">Terenske vaje, strokovne ekskurzije: Razredni pouk 4. letnik izbirno </t>
  </si>
  <si>
    <t xml:space="preserve">Terenske vaje, strokovne ekskurzije: Predšolska vzgoja 2. letnik    </t>
  </si>
  <si>
    <t xml:space="preserve">Terenske vaje, strokovne ekskurzije: Predšolska vzgoja 3. letnik izbirno    </t>
  </si>
  <si>
    <t>Terenske vaje: vezave s fiziko 3. letnik</t>
  </si>
  <si>
    <t>Terenske vaje: vezave s fiziko 4. letnik</t>
  </si>
  <si>
    <t xml:space="preserve">Terenske vaje, strokovne ekskurzije: Socialna pedagogika 1. letnik    </t>
  </si>
  <si>
    <t xml:space="preserve">Terenske vaje, strokovne ekskurzije: Socialna pedagogika 2. letnik    </t>
  </si>
  <si>
    <t xml:space="preserve">Terenske vaje, strokovne ekskurzije: Socialna pedagogika 3. letnik    </t>
  </si>
  <si>
    <t xml:space="preserve">Terenske vaje, strokovne ekskurzije: Socialna pedagogika 4. letnik    </t>
  </si>
  <si>
    <t xml:space="preserve">Terenske vaje, strokovne ekskurzije: vsi študijski programi v okviru izbirnih predmetov    </t>
  </si>
  <si>
    <t>Nadomestilo za obrabnino glasbenih instrumentov - izbirno (študijski program RP, SRP 1.let)</t>
  </si>
  <si>
    <t xml:space="preserve">* </t>
  </si>
  <si>
    <t>Organizacija praktičnega usposabljanja</t>
  </si>
  <si>
    <t>Nadstandardna izvedba 1. st. programov (program se vzporedno izvaja v angleškem jeziku)</t>
  </si>
  <si>
    <t>Nadstandardna izvedba 2. st. programov (program se vzporedno izvaja v angleškem jeziku)</t>
  </si>
  <si>
    <t>prof. dr. Janez Hribar</t>
  </si>
  <si>
    <t>predsednik UO UL</t>
  </si>
  <si>
    <t>Konzultacije (do 3 ure) z nastopom</t>
  </si>
  <si>
    <t>Konzultacije (do 3 ure) z diferencialnim izpitom</t>
  </si>
  <si>
    <t>Terenske vaje za programe umetnostne zgodovine - se zaračuna pri prvem vpisu v letnik, v katerem se izvajajo terenske vaje</t>
  </si>
  <si>
    <t>CENIK ŠOLNIN in PRISPEVKOV za 1. in 2. stopnjo študija 
v študijskem letu  2015 / 2016</t>
  </si>
  <si>
    <t>ŠOLNINA V Š.L. 2014/2015</t>
  </si>
  <si>
    <t>1. letnik - Kmetijstvo - živinoreja</t>
  </si>
  <si>
    <t>2. letnik - Kmetijstvo - živinoreja</t>
  </si>
  <si>
    <t>3. letnik - Kmetijstvo - živinoreja</t>
  </si>
  <si>
    <t>1. letnik Kmetijstvo - agronomija</t>
  </si>
  <si>
    <t>2. letnik Kmetijstvo - agronomija</t>
  </si>
  <si>
    <t>3. letnik Kmetijstvo - agronomija</t>
  </si>
  <si>
    <t>1. letnik Kmetijstvo - zootehnika</t>
  </si>
  <si>
    <t>2. letnik Kmetijstvo - zootehnika</t>
  </si>
  <si>
    <t>3. letnik Kmetijstvo - zootehnika</t>
  </si>
  <si>
    <t>10. Študijski program za muzejsko - pedagoško izpopolnjevanje*</t>
  </si>
  <si>
    <t>Glasbena pedagogika</t>
  </si>
  <si>
    <t>Glasbena umetnost</t>
  </si>
  <si>
    <t>Glasbeno-teoretska pedagogika</t>
  </si>
  <si>
    <t>Instrumentalna in pevska pedagogigka</t>
  </si>
  <si>
    <t>Filmsko in televizijsko ustvarjanje</t>
  </si>
  <si>
    <t>Oblike govora</t>
  </si>
  <si>
    <t>Scensko oblikovanje</t>
  </si>
  <si>
    <t>Dramaturgija in scenske umetnosti</t>
  </si>
  <si>
    <t>Filmski in televizijski študiji</t>
  </si>
  <si>
    <t>Dramska igra</t>
  </si>
  <si>
    <t>Umetnost giba</t>
  </si>
  <si>
    <t>Gledališka in radijska režija</t>
  </si>
  <si>
    <t>Pedagoško andragoško izobraževanje na področju glasbe</t>
  </si>
  <si>
    <t>Hortikultura</t>
  </si>
  <si>
    <t>Gozdarstvo in upravljanje gozdnih ekosistemov</t>
  </si>
  <si>
    <t xml:space="preserve">Lesarstvo </t>
  </si>
  <si>
    <t>Prehrana</t>
  </si>
  <si>
    <t>Znanost o živalih</t>
  </si>
  <si>
    <t>Ekologija in biodiverziteta</t>
  </si>
  <si>
    <t>Molekulska in funkcionalna biologija</t>
  </si>
  <si>
    <t>Biološko izobraževanje (pedagoški)</t>
  </si>
  <si>
    <t>Ekonomija</t>
  </si>
  <si>
    <t>Denar in finance</t>
  </si>
  <si>
    <t>Bančni in finančni management</t>
  </si>
  <si>
    <t>Management</t>
  </si>
  <si>
    <t>Mednarodno poslovanje</t>
  </si>
  <si>
    <t>Podjetništvo</t>
  </si>
  <si>
    <t>Poslovna informatika</t>
  </si>
  <si>
    <t>Poslovna logistika</t>
  </si>
  <si>
    <t>Računovodstvo in revizija</t>
  </si>
  <si>
    <t>Trženje</t>
  </si>
  <si>
    <t>Turizem</t>
  </si>
  <si>
    <t>Poslovodenje in organizacija</t>
  </si>
  <si>
    <t>Poslovodenje in organizacija (nadstandardna izvedba)</t>
  </si>
  <si>
    <t>Management in ekonomika v zdravstvenem varstvu</t>
  </si>
  <si>
    <t>Javni sektor in ekonomika okolja - skupni študijski program</t>
  </si>
  <si>
    <t>Kvantitativne finance in aktuarstvo</t>
  </si>
  <si>
    <t>Elektrotehnika</t>
  </si>
  <si>
    <t>Kiparstvo</t>
  </si>
  <si>
    <t>Konserviranje in restavriranje likovnih del</t>
  </si>
  <si>
    <t>Slikarstvo</t>
  </si>
  <si>
    <t>Oblikovanje vizualnih komunikacij</t>
  </si>
  <si>
    <t>Industrijsko in unikatno oblikovanje</t>
  </si>
  <si>
    <t>Urbanizem</t>
  </si>
  <si>
    <t>Enoviti magistrski študijski program Arhitektura</t>
  </si>
  <si>
    <t>Družboslovna informatika</t>
  </si>
  <si>
    <t>Evropske študije</t>
  </si>
  <si>
    <t>Kulturologija-kulturne in religijske študije</t>
  </si>
  <si>
    <t>Komunikologija</t>
  </si>
  <si>
    <t>Mednarodni odnosi</t>
  </si>
  <si>
    <t>Novinarske študije</t>
  </si>
  <si>
    <t>Obramboslovje</t>
  </si>
  <si>
    <t>Politologija - politična teorija</t>
  </si>
  <si>
    <t xml:space="preserve">Sociologija - upravljanje organizacij, človeških virov in znanja  </t>
  </si>
  <si>
    <t>Sociologija</t>
  </si>
  <si>
    <t>Strateško tržno komuniciranje</t>
  </si>
  <si>
    <t>Enoviti magistrski študijski program Farmacija</t>
  </si>
  <si>
    <t>Industrijska farmacija</t>
  </si>
  <si>
    <t>Laboratorijska biomedicina</t>
  </si>
  <si>
    <t>Geodezija in geoinformatika</t>
  </si>
  <si>
    <t>Gradbeništvo</t>
  </si>
  <si>
    <t>Prostorsko načrtovanje</t>
  </si>
  <si>
    <t>Stavbarstvo</t>
  </si>
  <si>
    <t>Vodarstvo in okoljsko inženirstvo</t>
  </si>
  <si>
    <t>Tehniška varnost</t>
  </si>
  <si>
    <t>Kemija</t>
  </si>
  <si>
    <t>Kemijsko inženirstvo</t>
  </si>
  <si>
    <t>Biokemija</t>
  </si>
  <si>
    <t>Kemijsko izobraževanje</t>
  </si>
  <si>
    <t xml:space="preserve">Geofizika (interdisciplinarni študijski program UL FGG, UL FMF in UL NTF) </t>
  </si>
  <si>
    <t>Uporabna statistika (interdisciplinarni študijski program UL BF, UL EF, UL FDV, UL FE in UL MF)</t>
  </si>
  <si>
    <t>Management v športu (interdisciplinarni študijski program UL EF in UL FŠ)</t>
  </si>
  <si>
    <t>Enoviti magistrski študijski program Pedagoška matematika</t>
  </si>
  <si>
    <t>Matematika</t>
  </si>
  <si>
    <t>Finančna matematika</t>
  </si>
  <si>
    <t>Medicinska fizika</t>
  </si>
  <si>
    <t>Jedrska tehnika</t>
  </si>
  <si>
    <t>Fizika</t>
  </si>
  <si>
    <t>Računalništvo in matematika (interdisciplinarni študijski program UL FMF in UL FRI)</t>
  </si>
  <si>
    <t>Pedagoška fizika</t>
  </si>
  <si>
    <t>Pomorstvo</t>
  </si>
  <si>
    <t>Promet</t>
  </si>
  <si>
    <t>Računalništvo in informatika</t>
  </si>
  <si>
    <t>Pedagoško računalništvo in informatika (interdisciplinarni študijski program UL FRI in UL PEF)</t>
  </si>
  <si>
    <t>Socialno vključevanje in pravičnost na področju hendikepa, etničnosti in spola</t>
  </si>
  <si>
    <t>Socialno delo z družino</t>
  </si>
  <si>
    <t>Duševno zdravje v skupnosti</t>
  </si>
  <si>
    <t>Socialno delo s starimi ljudmi</t>
  </si>
  <si>
    <t>Socialno delo</t>
  </si>
  <si>
    <t>Strojništvo - razvojno raziskovalni program</t>
  </si>
  <si>
    <t>Tribologija površin in kontaktov (TRIBOS) - skupni študijski program</t>
  </si>
  <si>
    <t>Kineziologija  - smer Posebna telesna aktivnost</t>
  </si>
  <si>
    <t>Uprava</t>
  </si>
  <si>
    <t>Management v upravi - skupni študijski program</t>
  </si>
  <si>
    <t>Javna uprava in upravljanje sprememb (IMPACT) - skupni študijski program</t>
  </si>
  <si>
    <t>Etnologija in kulturna antropologija - dvodisciplinarni</t>
  </si>
  <si>
    <t>Francoščina - dvopredmetni pedagoški</t>
  </si>
  <si>
    <t>Polonistika - dvopredmetni pedagoški</t>
  </si>
  <si>
    <t>Rusistika - dvopredmetni pedagoški</t>
  </si>
  <si>
    <t>Sociologija kulture - dvodisciplinarni</t>
  </si>
  <si>
    <t>Psihologija</t>
  </si>
  <si>
    <t>Filozofija kulture - dvodisciplinarni</t>
  </si>
  <si>
    <t>Filozofija</t>
  </si>
  <si>
    <t>Primerjalna književnost in literarna teorija - dvodisciplinarni</t>
  </si>
  <si>
    <t>Primerjalna književnost in literarna teorija</t>
  </si>
  <si>
    <t xml:space="preserve">Arheologija </t>
  </si>
  <si>
    <t>Slovenistika- dvodisciplinarni</t>
  </si>
  <si>
    <t>Slovenistika</t>
  </si>
  <si>
    <t>Slovakistika - dvodisciplinarni</t>
  </si>
  <si>
    <t>Primerjalno slovansko jezikoslovje - dvodisciplinarni</t>
  </si>
  <si>
    <t>Polonistika - dvodisciplinarni</t>
  </si>
  <si>
    <t>Južnoslovanski študiji - dvodisciplinarni</t>
  </si>
  <si>
    <t>Bohemistika - dvodisciplinarni</t>
  </si>
  <si>
    <t>Španski jezik in književnost - dvodisciplinarni</t>
  </si>
  <si>
    <t>Sinologija</t>
  </si>
  <si>
    <t>Japonologija - dvodisciplinarni</t>
  </si>
  <si>
    <t>Japonologija</t>
  </si>
  <si>
    <t>Latinski jezik, književnost in kultura – dvodisciplinarni</t>
  </si>
  <si>
    <t>Grški jezik, književnost in kultura – dvodisciplinarni</t>
  </si>
  <si>
    <t xml:space="preserve">Antični in humanistični študiji </t>
  </si>
  <si>
    <t>Italijanski jezik in književnost - dvodisciplinarni</t>
  </si>
  <si>
    <t xml:space="preserve">Hispanistika </t>
  </si>
  <si>
    <t>Nemcistika - dvodisciplinarni</t>
  </si>
  <si>
    <t>Francistične študije - dvodisciplinarni</t>
  </si>
  <si>
    <t>Francistične in romanistične študije</t>
  </si>
  <si>
    <t>Anglistika - dvodisciplinarni</t>
  </si>
  <si>
    <t>Anglistika</t>
  </si>
  <si>
    <t>Splošno jezikoslovje - dvodisciplinarni</t>
  </si>
  <si>
    <t>Splošno jezikoslovje</t>
  </si>
  <si>
    <t>Primerjalno jezikoslovje - dvodisciplinarni</t>
  </si>
  <si>
    <t>Rusistika - dvodisciplinarni</t>
  </si>
  <si>
    <t>Sociologija kulture</t>
  </si>
  <si>
    <t>Muzikologija</t>
  </si>
  <si>
    <t>Zgodovina - dvopredmetni, pedagoški</t>
  </si>
  <si>
    <t>Zgodovina - pedagoški</t>
  </si>
  <si>
    <t>Slovenistika - pedagoški</t>
  </si>
  <si>
    <t>Primerjalna književnost in literarna teorija -  dvopredmetni, pedagoški</t>
  </si>
  <si>
    <t>Geografija - dvopredmetni, pedagoški</t>
  </si>
  <si>
    <t>Filozofija - dvopredmetni, pedagoški</t>
  </si>
  <si>
    <t>Slovakistika - dvopredmetni, pedagoški</t>
  </si>
  <si>
    <t>Španščina - dvopredmetni, pedagoški</t>
  </si>
  <si>
    <t>Italijanščina - dvopredmetni, pedagoški</t>
  </si>
  <si>
    <t>Latinski jezik, književnost in kultura – dvopredmetni, pedagoški</t>
  </si>
  <si>
    <t>Grški jezik književnost in kultura – dvopredmetni, pedagoški</t>
  </si>
  <si>
    <t>Nemščina - dvopredmetni, pedagoški</t>
  </si>
  <si>
    <t>Nemščina - pedagoški</t>
  </si>
  <si>
    <t>Anglistika - dvopredmetni, pedagoški</t>
  </si>
  <si>
    <t>Anglistika - pedagoški</t>
  </si>
  <si>
    <t>Sociologija - dvopredmetni, pedagoški</t>
  </si>
  <si>
    <t>Slovenistika - dvopredmetni, pedagoški</t>
  </si>
  <si>
    <t>Andragogika – dvopredmetni, pedagoški</t>
  </si>
  <si>
    <t>Andragogika – pedagoški</t>
  </si>
  <si>
    <t>Pedagogika – dvopredmetni, pedagoški</t>
  </si>
  <si>
    <t>Pedagogika – pedagoški</t>
  </si>
  <si>
    <t>Zgodovina jugovzhodne Evrope - skupni študijski program</t>
  </si>
  <si>
    <t>Kulturna raznololikost in transnacionalni procesi - skupni študijski program</t>
  </si>
  <si>
    <t>Prevajanje (slovenščina- angleščina-nemščina) - skupni študijski program</t>
  </si>
  <si>
    <t>Prevajanje (slovenščina- angleščina-francoščina) - skupni   študijski program</t>
  </si>
  <si>
    <t>Prevajanje</t>
  </si>
  <si>
    <t>Tolmačenje</t>
  </si>
  <si>
    <t>Zgodovina</t>
  </si>
  <si>
    <t xml:space="preserve">Umetnostna zgodovina </t>
  </si>
  <si>
    <t>Germanistika</t>
  </si>
  <si>
    <t>Geografija</t>
  </si>
  <si>
    <t>Etnologija in kulturna antropologija</t>
  </si>
  <si>
    <t>Bibliotekarstvo</t>
  </si>
  <si>
    <t>Informacijska znanost z bibliotekarstvom</t>
  </si>
  <si>
    <t>Založniški študiji</t>
  </si>
  <si>
    <t>Srednjeevropske študije - skupni študijski program</t>
  </si>
  <si>
    <t>Kognitivna znanost (skupni, interdisciplinarni študijski program UL FRI, UL FF, UL MF in UL PEF)</t>
  </si>
  <si>
    <t>Enoviti magistrski študijski program Medicina</t>
  </si>
  <si>
    <t>Enoviti magistrski študijski program Dentalna medicina</t>
  </si>
  <si>
    <t>Kognitivna znanost (skupni, interdisciplinarni študijski program UL FRI, UL FF,  UL MF in UL PEF)</t>
  </si>
  <si>
    <t>Načrtovanj tekstilij in oblačil</t>
  </si>
  <si>
    <t>Grafične in interaktivne komunikacije</t>
  </si>
  <si>
    <t>Oblikovanje tekstilij in oblačil</t>
  </si>
  <si>
    <t>Geologija</t>
  </si>
  <si>
    <t xml:space="preserve">Geotehnologija  </t>
  </si>
  <si>
    <t>Metalurgija in materiali</t>
  </si>
  <si>
    <t>Inkluzivna pedagogika</t>
  </si>
  <si>
    <t>Poučevanje - smer Predmetno poučevanje</t>
  </si>
  <si>
    <t>Socialna pedagogika</t>
  </si>
  <si>
    <t>Pomoč z umetnostjo</t>
  </si>
  <si>
    <t xml:space="preserve">Specialna in rehabilitacijska pedagogika </t>
  </si>
  <si>
    <t>Edukacijske politike</t>
  </si>
  <si>
    <t>Muzejska pedagogika</t>
  </si>
  <si>
    <t xml:space="preserve">Predšolska vzgoja </t>
  </si>
  <si>
    <t xml:space="preserve">Supervizija, osebno in organizacijsko svetovanje </t>
  </si>
  <si>
    <t xml:space="preserve">Logopedija in surdopedagogika </t>
  </si>
  <si>
    <t>Pravo</t>
  </si>
  <si>
    <t>Enoviti magistrski študijski program Teologija</t>
  </si>
  <si>
    <t xml:space="preserve">Teologija - dvopredmetni pedagoški </t>
  </si>
  <si>
    <t>Religiologija in etika</t>
  </si>
  <si>
    <t>Enoviti magistrski študijski program Veterinarstvo</t>
  </si>
  <si>
    <t>Fizioterapija</t>
  </si>
  <si>
    <t>Radiološka tehnologija</t>
  </si>
  <si>
    <t>Zdravstvena nega</t>
  </si>
  <si>
    <t>Sanitarno inženirstvo</t>
  </si>
  <si>
    <t>Povprečna šolnina za 1. in 2. stopnjo v študijskem letu 2015-2016</t>
  </si>
  <si>
    <t>Indeks na 14/15</t>
  </si>
  <si>
    <t>Film in televizija</t>
  </si>
  <si>
    <t>Gledališka režija</t>
  </si>
  <si>
    <t xml:space="preserve">Kmetijstvo - agronomija in hortikultura  </t>
  </si>
  <si>
    <t>Kmetijstvo - živinoreja</t>
  </si>
  <si>
    <t>Tehnologije lesa in vlaknatih kompozitov</t>
  </si>
  <si>
    <t>Lesarsko inženirstvo</t>
  </si>
  <si>
    <t>Kmetijstvo - agronomija</t>
  </si>
  <si>
    <t>Kmetijstvo - zootehnika</t>
  </si>
  <si>
    <t>Gozdarstvo in obnovljivi gozdni viri</t>
  </si>
  <si>
    <t>Živilstvo in prehrana</t>
  </si>
  <si>
    <t>Visoka poslovna šola</t>
  </si>
  <si>
    <t>Univerzitetna poslovna in ekonomska šola</t>
  </si>
  <si>
    <t>Sociologija - upravljanje organizacij, človeških virov in znanja</t>
  </si>
  <si>
    <t>Analitska sociologija</t>
  </si>
  <si>
    <t>Komunikologija - Medijske in komunikacijske študije</t>
  </si>
  <si>
    <t>Komunikologija - Tržno komuniciranje in odnosi z javnostmi</t>
  </si>
  <si>
    <t>Novinarstvo</t>
  </si>
  <si>
    <t xml:space="preserve">Politologija - obramboslovje </t>
  </si>
  <si>
    <t>Kulturologija</t>
  </si>
  <si>
    <t>Multimedijske komunikacije</t>
  </si>
  <si>
    <t>Aplikativna elektrotehnika</t>
  </si>
  <si>
    <t>Multimedija (interdisciplinarni študijski program, UL FE in UL FRI)</t>
  </si>
  <si>
    <t>Kozmetologija</t>
  </si>
  <si>
    <t>Tehnično upravljanje nepremičnin</t>
  </si>
  <si>
    <t>Operativno gradbeništvo</t>
  </si>
  <si>
    <t xml:space="preserve">Vodarstvo in okoljsko inženirstvo
 </t>
  </si>
  <si>
    <t>Kemijska tehnologija</t>
  </si>
  <si>
    <t>Praktična matematika</t>
  </si>
  <si>
    <t>Fizikalna merilna tehnika</t>
  </si>
  <si>
    <t>Meteorologija z geofiziko</t>
  </si>
  <si>
    <t>Računalništvo in matematika (interdisciplinarni študijski program, UL FMF + UL FRI)</t>
  </si>
  <si>
    <t>Navtika</t>
  </si>
  <si>
    <t>Ladijsko strojništvo</t>
  </si>
  <si>
    <t>Prometna tehnologija in transportna logistika</t>
  </si>
  <si>
    <t>Tehnologija prometa</t>
  </si>
  <si>
    <t>Računalništvo in matematika (interdisciplinarni študijski program, UL FMF in UL FRI)</t>
  </si>
  <si>
    <t>Upravna informatika (interdisciplinarni štud. program, UL FRI in UL FU)</t>
  </si>
  <si>
    <t>Multimedija (interdisciplinarni štud. program, UL FRI in UL FE)</t>
  </si>
  <si>
    <t xml:space="preserve">Strojništvo </t>
  </si>
  <si>
    <t xml:space="preserve">Strojništvo - razvojno raziskovalni program </t>
  </si>
  <si>
    <t xml:space="preserve">                        - smer Kinezioterapija</t>
  </si>
  <si>
    <t>Športno treniranje</t>
  </si>
  <si>
    <t>Kineziologija</t>
  </si>
  <si>
    <t>Uprava E-študij na daljavo</t>
  </si>
  <si>
    <t>Upravljanje javnega sektorja</t>
  </si>
  <si>
    <t>Upravljanje javnega sektorja E-študij na daljavo</t>
  </si>
  <si>
    <t>Upravna informatika (interdisciplinarni štud. program, UL FU + UL FRI)</t>
  </si>
  <si>
    <t>Bibliotekarstvo in informatika</t>
  </si>
  <si>
    <t xml:space="preserve">Medjezikovno posredovanje </t>
  </si>
  <si>
    <t>Umetnostna zgodovina</t>
  </si>
  <si>
    <t>Nemcistika (dvodisciplinarni)</t>
  </si>
  <si>
    <t>Rusistika (dvodisciplinarni)</t>
  </si>
  <si>
    <t>Arheologija</t>
  </si>
  <si>
    <t>Anglistika (dvodisciplinarni)</t>
  </si>
  <si>
    <t>Španski jezik in književnost (dvodisciplinarni)</t>
  </si>
  <si>
    <t>Pedagogika in andragogika</t>
  </si>
  <si>
    <t>Francistika z romanistiko</t>
  </si>
  <si>
    <t>Francistika (dvodisciplinarni)</t>
  </si>
  <si>
    <t>Italijanski jezik in književnost (dvodisciplinarni)</t>
  </si>
  <si>
    <t>Slovenistika (dvodisciplinarni)</t>
  </si>
  <si>
    <t>Latinski jezik, književnost in kultura (dvodisciplinarni)</t>
  </si>
  <si>
    <t>Grški jezik, književnost in kultura (dvodisciplinarni)</t>
  </si>
  <si>
    <t>Antični in humanistični študiji</t>
  </si>
  <si>
    <t>Primerjalno slovansko jezikoslovje (dvodisciplinarni)</t>
  </si>
  <si>
    <t>Splošno jezikoslovje (dvodisciplinarni)</t>
  </si>
  <si>
    <t>Južnoslovanski študiji (dvodisciplinarni)</t>
  </si>
  <si>
    <t>Zgodovina (dvodisciplinarni)</t>
  </si>
  <si>
    <t>Sociologija (dvodisciplinarni)</t>
  </si>
  <si>
    <t>Slovakistika (dvodisciplinarni)</t>
  </si>
  <si>
    <t>Bohemistika  (dvodisciplinarni)</t>
  </si>
  <si>
    <t>Polonistika  (dvodisciplinarni)</t>
  </si>
  <si>
    <t>Primerjalno jezikoslovje (dvodisciplinarni)</t>
  </si>
  <si>
    <t>Primerjalna književnost in literarna teorija (dvodisciplinarni)</t>
  </si>
  <si>
    <t>Kulture Vzhodne Azije (dvodisciplinarni)</t>
  </si>
  <si>
    <t>Geografija (dvodisciplinarni)</t>
  </si>
  <si>
    <t>Filozofija (dvodisciplinari)</t>
  </si>
  <si>
    <t>Japonologija (dvodisciplinarni)</t>
  </si>
  <si>
    <t>Umetnostna zgodovina (dvodisciplinarni)</t>
  </si>
  <si>
    <t>Etnologija in kulturna antropologija (dvodisciplinarni)</t>
  </si>
  <si>
    <t>Pedagogika in andragogika (dvodisciplinarni)</t>
  </si>
  <si>
    <t>Zahodnoslovanski študiji</t>
  </si>
  <si>
    <t>Proizvodnja tekstilij in oblačil</t>
  </si>
  <si>
    <t>Grafična in medijska tehnika</t>
  </si>
  <si>
    <t>Metalurške tehnologije</t>
  </si>
  <si>
    <t>Geotehnologija in rudarstvo</t>
  </si>
  <si>
    <t>Načrtovanje tekstilij in oblačil</t>
  </si>
  <si>
    <t>Grafične in interaktivne komunikacjie</t>
  </si>
  <si>
    <t>Inženirstvo materialov</t>
  </si>
  <si>
    <t xml:space="preserve">Predšolska vzgoja  </t>
  </si>
  <si>
    <t xml:space="preserve">Likovna pedagogika </t>
  </si>
  <si>
    <t xml:space="preserve">Socialna pedagogika </t>
  </si>
  <si>
    <t xml:space="preserve">Razredni pouk </t>
  </si>
  <si>
    <t xml:space="preserve">Dvopredmetni učitelj </t>
  </si>
  <si>
    <t>Logopedija in surdopedagogika</t>
  </si>
  <si>
    <t>Teološki in religijski študiji</t>
  </si>
  <si>
    <t>Teološki študiji (skupni z UM in dvodisciplinarni z UL FF)</t>
  </si>
  <si>
    <t>Teološke študije (skupni dvopredmetni štud. program UL TEOF + UM)</t>
  </si>
  <si>
    <t>Babištvo</t>
  </si>
  <si>
    <t>Delovna terapija</t>
  </si>
  <si>
    <t>Laboratorijska zobna protetika</t>
  </si>
  <si>
    <t>Ortotika in protetika</t>
  </si>
  <si>
    <t>Zakonski in družinski študij</t>
  </si>
  <si>
    <t>Šolnin niso spremenili, dodali so le šolnine za nova skupna 2. st. študijska programa EURHEO in TRIBOS</t>
  </si>
  <si>
    <t>Sprejeto na 13. seji UO UL dne, 05.02.2015</t>
  </si>
  <si>
    <t>šolnine za programe 1. in 2. stopnje povečali za 1%</t>
  </si>
  <si>
    <t>Storitev pošiljanja SMS sporočil</t>
  </si>
  <si>
    <t>šolnine za programe 1. in 2. stopnje niso spreminjali</t>
  </si>
  <si>
    <t>brez sprememb</t>
  </si>
  <si>
    <r>
      <t xml:space="preserve">1. stopnja ni sprememb, </t>
    </r>
    <r>
      <rPr>
        <sz val="10"/>
        <color rgb="FFFF0000"/>
        <rFont val="Arial"/>
        <family val="2"/>
        <charset val="238"/>
      </rPr>
      <t>2. stopnja VEČ SPREMEMB- PRILOGA ZAPISNIK UO PEF</t>
    </r>
  </si>
  <si>
    <t>NI SPREMEMB</t>
  </si>
  <si>
    <t>Prispevek za slavnostno podelitev diplom (plačiljivo le ob prvem vpisu v zadnji letnik 1. in 2. stopnje bolonjskih programov).</t>
  </si>
  <si>
    <t>Nadomestilo za vpis v e-učilnico za predmet E-študija na daljavo (in opravljanje obveznosti)</t>
  </si>
  <si>
    <t>Nadomestilo za vpogled v vsebino e-učilnice za predmet E-študija na daljavo</t>
  </si>
  <si>
    <t>Prispevek za slavnostno podelitev diplom (plačiljivo ob prijavi zagovora zaključnega dela)</t>
  </si>
  <si>
    <t>Prispevek za kritje stroškov odpovedi mednarodne izmenjave iz neupravičenih razlogov (stroški postopka priprave dokumentacije)</t>
  </si>
  <si>
    <t>1. letnik Lesarsko inženirstvo</t>
  </si>
  <si>
    <t>1. letnik Molekulska in funkcionlna biologija</t>
  </si>
  <si>
    <t>2. letnik Molekulska in funkcionlna biologija</t>
  </si>
  <si>
    <t>3. l. po merilih za prehode</t>
  </si>
  <si>
    <t>Plačilo priprave druge pogodbe za podjetje za praktično usposabljanje*</t>
  </si>
  <si>
    <t>Plačilo priprave tretje ali več pogodb za podjetje za praktično usposabljanje*</t>
  </si>
  <si>
    <t>* plačilo je skladno s potrditvijo ŠS FE in UO FE, v primeru, da se študent kljub podpisu pogodbe med FE in podjetjem na usposabljanje ne zglasi</t>
  </si>
  <si>
    <t>ni sprememb</t>
  </si>
  <si>
    <r>
      <rPr>
        <strike/>
        <sz val="14"/>
        <rFont val="Arial"/>
        <family val="2"/>
        <charset val="238"/>
      </rPr>
      <t>Politologija - Analiza politik in javna uprava</t>
    </r>
    <r>
      <rPr>
        <sz val="14"/>
        <rFont val="Arial"/>
        <family val="2"/>
        <charset val="238"/>
      </rPr>
      <t>, novo ime: Politologija - študije demokracije in upravljanja</t>
    </r>
  </si>
  <si>
    <t xml:space="preserve">Politologija - analiza politik in javna uprava </t>
  </si>
  <si>
    <t>šolnine za programe 1. st povečali za inflacijo (za 1,1%)</t>
  </si>
  <si>
    <t>cena na izvedbo predmeta</t>
  </si>
  <si>
    <t xml:space="preserve"> Programi izobraževanja so sofinancirani s strani Ministrstva za izobraževanje, znanost in šport. Potrditev in </t>
  </si>
  <si>
    <t xml:space="preserve"> delež sofinanciranja v trenutku sprejemanja cenika še nista znana.</t>
  </si>
  <si>
    <t xml:space="preserve">šolnin niso spreminjali, so pa za tri programe 2. stopnje so uvedli šolnine za 2. letnik, </t>
  </si>
  <si>
    <r>
      <t>Evropske študije - družboslovni vidiki</t>
    </r>
    <r>
      <rPr>
        <b/>
        <sz val="14"/>
        <rFont val="Arial"/>
        <family val="2"/>
        <charset val="238"/>
      </rPr>
      <t xml:space="preserve"> </t>
    </r>
    <r>
      <rPr>
        <sz val="14"/>
        <rFont val="Arial"/>
        <family val="2"/>
        <charset val="238"/>
      </rPr>
      <t>- predvidena izvedba v angleškem jeziku</t>
    </r>
  </si>
  <si>
    <t>Prispevek za dejavnost ŠS FRI</t>
  </si>
  <si>
    <t>Terensko delo za študente arheologije - se zaračuna ob prvem vpisu v 1. in 2. letnik 1. stopnje in v 1. letnik 2. stopnje.</t>
  </si>
  <si>
    <t>11. Specialno - pedagoško izpopolnjevanje za delo z izbrano skupuino otrok s posebnimi potrebami (program je še v postopku akreditacije)*</t>
  </si>
  <si>
    <t xml:space="preserve"> Cena se lahko spremeni, če Ministrstvo za izobraževanje, znanost in šport določi drugačno ceno programa.</t>
  </si>
  <si>
    <t>*ceno skupnega magistrskega študijskega program Turistični management  (EMTM) določa Konzorcij na Danskem (eden izmed partnerjev v skupnem programu), zato na ceno na EF nimamo vpliva</t>
  </si>
  <si>
    <t xml:space="preserve">(npr. s strani ministrstva) se višina šolnine ustrezno zniža. </t>
  </si>
  <si>
    <t>Pedagoško-andragoška izobrazba za strokovne delavce v OŠ in SŠ*</t>
  </si>
  <si>
    <t>Izpopolnjevanje iz bibliotekarstva*</t>
  </si>
  <si>
    <t>Osnove visokošolske didaktike*</t>
  </si>
  <si>
    <t>Program za pridobitev pedagoško-andragoške izobrazbe za predavatelje višjih strokovnih šol*</t>
  </si>
  <si>
    <t xml:space="preserve">Opomba: *V primeru sofinanciranja izvedbe posameznega programa </t>
  </si>
  <si>
    <t>šolnine za programe 1. in 2. stopnje niso spreminjali, dodali so šolnino za 1. letnik programa 2. stopnje "umetnost gibanja"</t>
  </si>
  <si>
    <t xml:space="preserve">DODALI DVA NOVA PRISPEVKA, SOGLASJE ŠS PRILOŽENO </t>
  </si>
  <si>
    <t>sprememb šolnin ni, za novi prispevek priložili soglasje ŠS</t>
  </si>
  <si>
    <t>ni sprememb višini šolnin in prispevkov</t>
  </si>
  <si>
    <t>na 2. stopnji za dva programa zmanjšali šolnino za 33 % , sklep UP FRI in soglasje za dodatni prispevek pridobljeno</t>
  </si>
  <si>
    <t>ali bodo vse VS programe izvajali le kod e-študij in ali če so, ali se strari študentje s tem strinjajo?  Lani so predvideli še klasični način izvedbe programam Uprava za vse tri letnike, ČAKAMO ŠE SOGLASJE ŠS ZA NOV PRISPEVEK</t>
  </si>
  <si>
    <t>ni sprememb šolnin</t>
  </si>
  <si>
    <t xml:space="preserve"> *Cena se lahko spremeni, če Ministrstvo za izobraževanje, znanost in šport določi drugačno ceno programa.</t>
  </si>
  <si>
    <r>
      <t xml:space="preserve">šolnine za programe 1. in 2. stopnje povečali za 1%, </t>
    </r>
    <r>
      <rPr>
        <sz val="11"/>
        <color rgb="FFFF0000"/>
        <rFont val="Arial"/>
        <family val="2"/>
        <charset val="238"/>
      </rPr>
      <t>ŠE ČAKAMO SOGLASJE ŠS ZA NOV PRISPEVEK</t>
    </r>
  </si>
  <si>
    <t>1. stopnja ni sprememb, na drugi stopnji uvedli en nov program, spremembo šolnine pri Pedagoško računalništvo in informatika (interdisciplinarni študijski program UL FRI in UL PEF) je obrazložila vodilna UL FRI .Pri študijskih programih za izpopolnjevanje obrazložili, da so programi izobraževanja so sofinancirani s strani Ministrstva za izobraževanje, znanost in šport. Potrditev in  delež sofinanciranja v trenutku sprejemanja cenika še nista znana.</t>
  </si>
  <si>
    <t>3.,4. in 5.  in 6. letnik obrabnina oblačil za KKMŽ in 5. letnik (klavnica)  IHŽ</t>
  </si>
  <si>
    <r>
      <rPr>
        <b/>
        <sz val="11"/>
        <rFont val="Arial"/>
        <family val="2"/>
        <charset val="238"/>
      </rPr>
      <t>SPREMEMEBE ŠOLNIN NAD 5% BREZ KALKULCIJ , PRILOŽILI SKLEP UO ZF IN OBRAZLOŽITEV-DOPIS z dne 12.1.</t>
    </r>
    <r>
      <rPr>
        <sz val="11"/>
        <rFont val="Arial"/>
        <family val="2"/>
        <charset val="238"/>
      </rPr>
      <t xml:space="preserve">;  </t>
    </r>
  </si>
  <si>
    <t xml:space="preserve">PRILOŽILI ZAPISNIK IZ SEJE UO VF.spremembe šolnin pri programih 1. stopnje za 1% </t>
  </si>
  <si>
    <t>DVA PROGRAMA DRUGE STOPNJE SE NE BOSTA IZVAJALA - KER SE AKREDITACIJA NE PODALJŠA</t>
  </si>
  <si>
    <t>ni sprememb, na 1. stopnji dodali šolnino za program Lesarski inžiniring</t>
  </si>
  <si>
    <t>sprememba šolnine pri programu 2. stopnje-obrazložutev poslali po e mailu</t>
  </si>
  <si>
    <t xml:space="preserve">sprememba indeksa po posameznem  programu 1. oz. 2. stopnje do vključno 5% </t>
  </si>
  <si>
    <t>DVA PROGRAMA DRUGE STOPNJE SE NE BOSTA IZVAJALA , ker se akreditacija v 2015/16 ne bo podaljašala</t>
  </si>
  <si>
    <t>znižali šolnine z namenom spodbuditi vpis-obrazložtev priložili</t>
  </si>
  <si>
    <t>izpusti se program 2. stopnje Ekonomika naravnih virov ni bil razpisan v 14/15 niti v 15/16</t>
  </si>
  <si>
    <t xml:space="preserve">  -</t>
  </si>
  <si>
    <t>PREVERITI ŠE ŠOLNINO ZA IZREDNI ŠTUDIJ -1. stopnja</t>
  </si>
  <si>
    <t>1. st. predmet Politologija se bo izvajal tudi av angleškem jeziku zato višja šolnina</t>
  </si>
  <si>
    <t>uskladitev s stroški</t>
  </si>
  <si>
    <t>1. st. programe naj bi izvajali le kot e-študij zato nižji stroški</t>
  </si>
  <si>
    <t xml:space="preserve">Turistični management - skupni študijski program </t>
  </si>
  <si>
    <r>
      <t xml:space="preserve">Politologija - študije politike in države (novo ime programa): Analitska politologija (staro ime) -  </t>
    </r>
    <r>
      <rPr>
        <sz val="14"/>
        <rFont val="Arial"/>
        <family val="2"/>
        <charset val="238"/>
      </rPr>
      <t>predvidena izvedba v angleškem jeziku</t>
    </r>
  </si>
  <si>
    <t>Uprava E-študij na daljavo (vpis na podlagi Meril za prehode med študijskimi programi -</t>
  </si>
  <si>
    <t>za ekonomiste, komercialiste in druge diplomante)</t>
  </si>
  <si>
    <t>Uprava E-študij na daljavo (vpis na podlagi Meril za prehode med študijskimi programi-</t>
  </si>
  <si>
    <t>Poslovni sekretar)</t>
  </si>
  <si>
    <t>sklep UO FRI o znižanju šolnine na dveh 2. st. programih za 33%, priloga obrazložitev</t>
  </si>
  <si>
    <r>
      <t xml:space="preserve">šolnine  niso spreminjali, </t>
    </r>
    <r>
      <rPr>
        <sz val="10"/>
        <color rgb="FFFF0000"/>
        <rFont val="Arial"/>
        <family val="2"/>
        <charset val="238"/>
      </rPr>
      <t>dodali so šolnino za 1. letnik programa 2. stopnje "umetnost gibanja"</t>
    </r>
  </si>
  <si>
    <t>znižali šolnino pri programu za izpopolnjevanje za 20%, obrazložitev priložili</t>
  </si>
  <si>
    <t>Sprejeto na 13. seji UO UL dne, 05.02.2015 in sprememba na 14. seji UO UL 30.3.2015</t>
  </si>
  <si>
    <t>Sprejeto na 13. seji UO UL dne, 05.02.2015 in sprememba na 16. seji UO UL dne, 23. 9. 2015</t>
  </si>
  <si>
    <t>prispevek za brezpapirno poslovanje fakultete s študenti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</si>
</sst>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0.00\ &quot;€&quot;;[Red]\-#,##0.00\ &quot;€&quot;"/>
    <numFmt numFmtId="44" formatCode="_-* #,##0.00\ &quot;€&quot;_-;\-* #,##0.00\ &quot;€&quot;_-;_-* &quot;-&quot;??\ &quot;€&quot;_-;_-@_-"/>
    <numFmt numFmtId="164" formatCode="d/m/yyyy;@"/>
    <numFmt numFmtId="165" formatCode="#,##0\ &quot;€&quot;"/>
  </numFmts>
  <fonts count="36" x14ac:knownFonts="1">
    <font>
      <sz val="10"/>
      <name val="Arial"/>
      <charset val="238"/>
    </font>
    <font>
      <sz val="10"/>
      <name val="Arial"/>
      <family val="2"/>
      <charset val="238"/>
    </font>
    <font>
      <sz val="8"/>
      <name val="Arial"/>
      <family val="2"/>
      <charset val="238"/>
    </font>
    <font>
      <sz val="10"/>
      <name val="Arial"/>
      <family val="2"/>
      <charset val="238"/>
    </font>
    <font>
      <b/>
      <sz val="14"/>
      <name val="Arial CE"/>
      <charset val="238"/>
    </font>
    <font>
      <b/>
      <sz val="20"/>
      <name val="Arial"/>
      <family val="2"/>
      <charset val="238"/>
    </font>
    <font>
      <sz val="20"/>
      <name val="Arial"/>
      <family val="2"/>
      <charset val="238"/>
    </font>
    <font>
      <b/>
      <sz val="14"/>
      <name val="Arial"/>
      <family val="2"/>
      <charset val="238"/>
    </font>
    <font>
      <sz val="14"/>
      <name val="Arial"/>
      <family val="2"/>
      <charset val="238"/>
    </font>
    <font>
      <sz val="14"/>
      <name val="Arial CE"/>
      <family val="2"/>
      <charset val="238"/>
    </font>
    <font>
      <b/>
      <sz val="9"/>
      <name val="Arial"/>
      <family val="2"/>
      <charset val="238"/>
    </font>
    <font>
      <sz val="9"/>
      <name val="Arial"/>
      <family val="2"/>
      <charset val="238"/>
    </font>
    <font>
      <sz val="14"/>
      <name val="Arial CE"/>
      <charset val="238"/>
    </font>
    <font>
      <b/>
      <i/>
      <sz val="14"/>
      <name val="Arial"/>
      <family val="2"/>
      <charset val="238"/>
    </font>
    <font>
      <sz val="11"/>
      <name val="Arial CE"/>
      <charset val="238"/>
    </font>
    <font>
      <i/>
      <sz val="11"/>
      <name val="Arial CE"/>
      <charset val="238"/>
    </font>
    <font>
      <sz val="10"/>
      <name val="Arial"/>
      <family val="2"/>
      <charset val="238"/>
    </font>
    <font>
      <b/>
      <sz val="12"/>
      <name val="Arial"/>
      <family val="2"/>
      <charset val="238"/>
    </font>
    <font>
      <sz val="11"/>
      <name val="Arial"/>
      <family val="2"/>
      <charset val="238"/>
    </font>
    <font>
      <b/>
      <sz val="10"/>
      <name val="Arial"/>
      <family val="2"/>
      <charset val="238"/>
    </font>
    <font>
      <sz val="12"/>
      <name val="Calibri"/>
      <family val="2"/>
      <charset val="238"/>
    </font>
    <font>
      <sz val="11"/>
      <color theme="1"/>
      <name val="Calibri"/>
      <family val="2"/>
      <charset val="238"/>
      <scheme val="minor"/>
    </font>
    <font>
      <sz val="11"/>
      <color rgb="FF006100"/>
      <name val="Calibri"/>
      <family val="2"/>
      <charset val="238"/>
      <scheme val="minor"/>
    </font>
    <font>
      <b/>
      <sz val="11"/>
      <color theme="1"/>
      <name val="Calibri"/>
      <family val="2"/>
      <charset val="238"/>
      <scheme val="minor"/>
    </font>
    <font>
      <b/>
      <sz val="12"/>
      <color theme="1"/>
      <name val="Calibri"/>
      <family val="2"/>
      <charset val="238"/>
      <scheme val="minor"/>
    </font>
    <font>
      <sz val="10"/>
      <color rgb="FFFF0000"/>
      <name val="Arial"/>
      <family val="2"/>
      <charset val="238"/>
    </font>
    <font>
      <strike/>
      <sz val="14"/>
      <name val="Arial"/>
      <family val="2"/>
      <charset val="238"/>
    </font>
    <font>
      <sz val="9"/>
      <color indexed="81"/>
      <name val="Tahoma"/>
      <family val="2"/>
      <charset val="238"/>
    </font>
    <font>
      <b/>
      <sz val="9"/>
      <color indexed="81"/>
      <name val="Tahoma"/>
      <family val="2"/>
      <charset val="238"/>
    </font>
    <font>
      <sz val="11"/>
      <color rgb="FFFF0000"/>
      <name val="Arial"/>
      <family val="2"/>
      <charset val="238"/>
    </font>
    <font>
      <b/>
      <sz val="10"/>
      <color rgb="FFFF0000"/>
      <name val="Arial"/>
      <family val="2"/>
      <charset val="238"/>
    </font>
    <font>
      <sz val="10"/>
      <color theme="6" tint="-0.499984740745262"/>
      <name val="Arial"/>
      <family val="2"/>
      <charset val="238"/>
    </font>
    <font>
      <sz val="11"/>
      <color theme="1"/>
      <name val="Arial"/>
      <family val="2"/>
      <charset val="238"/>
    </font>
    <font>
      <sz val="20"/>
      <color rgb="FFFF0000"/>
      <name val="Arial"/>
      <family val="2"/>
      <charset val="238"/>
    </font>
    <font>
      <b/>
      <sz val="11"/>
      <name val="Arial"/>
      <family val="2"/>
      <charset val="238"/>
    </font>
    <font>
      <sz val="10"/>
      <color theme="1"/>
      <name val="Arial"/>
      <family val="2"/>
      <charset val="238"/>
    </font>
  </fonts>
  <fills count="7">
    <fill>
      <patternFill patternType="none"/>
    </fill>
    <fill>
      <patternFill patternType="gray125"/>
    </fill>
    <fill>
      <patternFill patternType="solid">
        <fgColor rgb="FFC6EFCE"/>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11">
    <xf numFmtId="0" fontId="0" fillId="0" borderId="0"/>
    <xf numFmtId="0" fontId="22" fillId="2" borderId="0" applyNumberFormat="0" applyBorder="0" applyAlignment="0" applyProtection="0"/>
    <xf numFmtId="0" fontId="3" fillId="0" borderId="0"/>
    <xf numFmtId="0" fontId="1" fillId="0" borderId="0"/>
    <xf numFmtId="0" fontId="16" fillId="0" borderId="0"/>
    <xf numFmtId="0" fontId="1" fillId="0" borderId="0"/>
    <xf numFmtId="0" fontId="21" fillId="0" borderId="0"/>
    <xf numFmtId="0" fontId="21" fillId="0" borderId="0"/>
    <xf numFmtId="0" fontId="21" fillId="0" borderId="0"/>
    <xf numFmtId="0" fontId="21" fillId="0" borderId="0"/>
    <xf numFmtId="0" fontId="1" fillId="0" borderId="0"/>
  </cellStyleXfs>
  <cellXfs count="521">
    <xf numFmtId="0" fontId="0" fillId="0" borderId="0" xfId="0"/>
    <xf numFmtId="0" fontId="8" fillId="0" borderId="1" xfId="0" applyFont="1" applyFill="1" applyBorder="1" applyAlignment="1" applyProtection="1">
      <alignment horizontal="center" vertical="top" wrapText="1"/>
      <protection locked="0"/>
    </xf>
    <xf numFmtId="44" fontId="8" fillId="0" borderId="2" xfId="0" applyNumberFormat="1" applyFont="1" applyFill="1" applyBorder="1" applyAlignment="1" applyProtection="1">
      <alignment vertical="top" wrapText="1"/>
      <protection locked="0"/>
    </xf>
    <xf numFmtId="0" fontId="5" fillId="0" borderId="0" xfId="0" applyFont="1" applyBorder="1" applyAlignment="1" applyProtection="1">
      <alignment horizontal="center" vertical="center"/>
      <protection locked="0"/>
    </xf>
    <xf numFmtId="0" fontId="8" fillId="0" borderId="1" xfId="3" applyFont="1" applyFill="1" applyBorder="1" applyAlignment="1" applyProtection="1">
      <alignment horizontal="center" vertical="top" wrapText="1"/>
      <protection locked="0"/>
    </xf>
    <xf numFmtId="44" fontId="8" fillId="0" borderId="2" xfId="3" applyNumberFormat="1" applyFont="1" applyFill="1" applyBorder="1" applyAlignment="1" applyProtection="1">
      <alignment vertical="top" wrapText="1"/>
      <protection locked="0"/>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23" fillId="3" borderId="2" xfId="0" applyFont="1" applyFill="1" applyBorder="1"/>
    <xf numFmtId="0" fontId="18" fillId="0" borderId="2" xfId="0" applyFont="1" applyFill="1" applyBorder="1" applyProtection="1">
      <protection locked="0"/>
    </xf>
    <xf numFmtId="0" fontId="1" fillId="0" borderId="0" xfId="0" applyFont="1"/>
    <xf numFmtId="0" fontId="19" fillId="0" borderId="0" xfId="0" applyFont="1" applyFill="1" applyBorder="1" applyAlignment="1">
      <alignment horizontal="left" vertical="center"/>
    </xf>
    <xf numFmtId="0" fontId="1" fillId="0" borderId="0" xfId="0" applyFont="1" applyFill="1" applyBorder="1"/>
    <xf numFmtId="0" fontId="1" fillId="0" borderId="0" xfId="0" applyFont="1" applyFill="1" applyBorder="1" applyAlignment="1">
      <alignment horizontal="center" vertical="center" wrapText="1"/>
    </xf>
    <xf numFmtId="0" fontId="11" fillId="0" borderId="2" xfId="0" applyFont="1" applyBorder="1" applyAlignment="1">
      <alignment horizontal="center"/>
    </xf>
    <xf numFmtId="3" fontId="11"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0" xfId="0" applyFont="1" applyAlignment="1">
      <alignment horizontal="center"/>
    </xf>
    <xf numFmtId="3" fontId="11" fillId="0" borderId="5" xfId="0" applyNumberFormat="1" applyFont="1" applyFill="1" applyBorder="1" applyAlignment="1">
      <alignment horizontal="center" vertical="center" wrapText="1"/>
    </xf>
    <xf numFmtId="3" fontId="11" fillId="0" borderId="6" xfId="0" applyNumberFormat="1" applyFont="1" applyFill="1" applyBorder="1" applyAlignment="1">
      <alignment horizontal="center" vertical="center" wrapText="1"/>
    </xf>
    <xf numFmtId="3" fontId="11" fillId="0" borderId="2" xfId="0" applyNumberFormat="1" applyFont="1" applyFill="1" applyBorder="1" applyAlignment="1">
      <alignment horizontal="center" vertical="center"/>
    </xf>
    <xf numFmtId="0" fontId="10" fillId="0" borderId="2" xfId="0" applyFont="1" applyBorder="1" applyAlignment="1">
      <alignment horizontal="center"/>
    </xf>
    <xf numFmtId="0" fontId="19" fillId="4" borderId="2" xfId="0" applyFont="1" applyFill="1" applyBorder="1" applyAlignment="1">
      <alignment horizontal="right"/>
    </xf>
    <xf numFmtId="3" fontId="19" fillId="4" borderId="2" xfId="0" applyNumberFormat="1" applyFont="1" applyFill="1" applyBorder="1" applyAlignment="1">
      <alignment horizontal="right"/>
    </xf>
    <xf numFmtId="0" fontId="19" fillId="4" borderId="2" xfId="0" applyFont="1" applyFill="1" applyBorder="1" applyAlignment="1">
      <alignment wrapText="1"/>
    </xf>
    <xf numFmtId="165" fontId="19" fillId="4" borderId="2" xfId="0" applyNumberFormat="1" applyFont="1" applyFill="1" applyBorder="1" applyAlignment="1">
      <alignment horizontal="center"/>
    </xf>
    <xf numFmtId="0" fontId="1" fillId="0" borderId="0" xfId="0" applyFont="1" applyAlignment="1">
      <alignment horizontal="center"/>
    </xf>
    <xf numFmtId="0" fontId="1" fillId="0" borderId="0" xfId="0" applyFont="1" applyBorder="1"/>
    <xf numFmtId="0" fontId="1" fillId="4" borderId="2" xfId="0" applyFont="1" applyFill="1" applyBorder="1"/>
    <xf numFmtId="0" fontId="1" fillId="0" borderId="3" xfId="0" applyFont="1" applyBorder="1" applyAlignment="1">
      <alignment horizontal="center"/>
    </xf>
    <xf numFmtId="3" fontId="1" fillId="0" borderId="7"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 fillId="0" borderId="2" xfId="0" applyFont="1" applyBorder="1"/>
    <xf numFmtId="0" fontId="1" fillId="0" borderId="2" xfId="0" applyFont="1" applyFill="1" applyBorder="1"/>
    <xf numFmtId="0" fontId="1" fillId="0" borderId="2" xfId="0" applyFont="1" applyFill="1" applyBorder="1" applyAlignment="1">
      <alignment wrapText="1"/>
    </xf>
    <xf numFmtId="165" fontId="1" fillId="0" borderId="2" xfId="0" applyNumberFormat="1" applyFont="1" applyBorder="1"/>
    <xf numFmtId="3" fontId="1" fillId="0" borderId="2" xfId="0" applyNumberFormat="1" applyFont="1" applyBorder="1" applyAlignment="1">
      <alignment horizontal="center"/>
    </xf>
    <xf numFmtId="3" fontId="1" fillId="0" borderId="2" xfId="0" applyNumberFormat="1" applyFont="1" applyFill="1" applyBorder="1" applyAlignment="1">
      <alignment wrapText="1"/>
    </xf>
    <xf numFmtId="3" fontId="19" fillId="4" borderId="2" xfId="0" applyNumberFormat="1" applyFont="1" applyFill="1" applyBorder="1"/>
    <xf numFmtId="165" fontId="19" fillId="4" borderId="2" xfId="0" applyNumberFormat="1" applyFont="1" applyFill="1" applyBorder="1"/>
    <xf numFmtId="3" fontId="19" fillId="4" borderId="2" xfId="0" applyNumberFormat="1" applyFont="1" applyFill="1" applyBorder="1" applyAlignment="1">
      <alignment horizontal="center"/>
    </xf>
    <xf numFmtId="0" fontId="1" fillId="0" borderId="2" xfId="0" applyFont="1" applyBorder="1" applyAlignment="1">
      <alignment wrapText="1"/>
    </xf>
    <xf numFmtId="165" fontId="1" fillId="0" borderId="2" xfId="0" applyNumberFormat="1" applyFont="1" applyBorder="1" applyAlignment="1">
      <alignment horizontal="right"/>
    </xf>
    <xf numFmtId="0" fontId="1" fillId="4" borderId="8" xfId="0" applyFont="1" applyFill="1" applyBorder="1"/>
    <xf numFmtId="3" fontId="19" fillId="4" borderId="8" xfId="0" applyNumberFormat="1" applyFont="1" applyFill="1" applyBorder="1"/>
    <xf numFmtId="0" fontId="19" fillId="4" borderId="8" xfId="0" applyFont="1" applyFill="1" applyBorder="1" applyAlignment="1">
      <alignment wrapText="1"/>
    </xf>
    <xf numFmtId="165" fontId="19" fillId="4" borderId="8" xfId="0" applyNumberFormat="1" applyFont="1" applyFill="1" applyBorder="1"/>
    <xf numFmtId="0" fontId="1" fillId="4" borderId="9" xfId="0" applyFont="1" applyFill="1" applyBorder="1"/>
    <xf numFmtId="3" fontId="19" fillId="4" borderId="9" xfId="0" applyNumberFormat="1" applyFont="1" applyFill="1" applyBorder="1"/>
    <xf numFmtId="0" fontId="19" fillId="4" borderId="9" xfId="0" applyFont="1" applyFill="1" applyBorder="1" applyAlignment="1">
      <alignment wrapText="1"/>
    </xf>
    <xf numFmtId="165" fontId="19" fillId="4" borderId="9" xfId="0" applyNumberFormat="1" applyFont="1" applyFill="1" applyBorder="1"/>
    <xf numFmtId="3" fontId="1" fillId="0" borderId="0" xfId="0" applyNumberFormat="1" applyFont="1" applyBorder="1" applyAlignment="1">
      <alignment horizontal="left"/>
    </xf>
    <xf numFmtId="3" fontId="1" fillId="0" borderId="0" xfId="0" applyNumberFormat="1" applyFont="1"/>
    <xf numFmtId="0" fontId="6" fillId="0" borderId="0" xfId="0" applyFont="1" applyProtection="1">
      <protection locked="0"/>
    </xf>
    <xf numFmtId="0" fontId="5" fillId="0" borderId="0" xfId="0" applyFont="1" applyBorder="1" applyAlignment="1" applyProtection="1">
      <alignment horizontal="center" vertical="center" wrapText="1"/>
      <protection locked="0"/>
    </xf>
    <xf numFmtId="0" fontId="17" fillId="0" borderId="0" xfId="0" applyFont="1" applyFill="1" applyAlignment="1" applyProtection="1">
      <alignment horizontal="left"/>
      <protection locked="0"/>
    </xf>
    <xf numFmtId="44" fontId="5" fillId="0" borderId="0" xfId="0" applyNumberFormat="1" applyFont="1" applyBorder="1" applyAlignment="1" applyProtection="1">
      <alignment horizontal="center" vertical="center"/>
      <protection locked="0"/>
    </xf>
    <xf numFmtId="0" fontId="7" fillId="4" borderId="2" xfId="0" applyFont="1" applyFill="1" applyBorder="1" applyAlignment="1" applyProtection="1">
      <alignment horizontal="left" vertical="center" wrapText="1"/>
      <protection locked="0"/>
    </xf>
    <xf numFmtId="0" fontId="8" fillId="0" borderId="0" xfId="0" applyFont="1" applyProtection="1">
      <protection locked="0"/>
    </xf>
    <xf numFmtId="0" fontId="7" fillId="4" borderId="2" xfId="0" applyFont="1" applyFill="1" applyBorder="1" applyAlignment="1" applyProtection="1">
      <alignment vertical="center" wrapText="1"/>
      <protection locked="0"/>
    </xf>
    <xf numFmtId="0" fontId="8" fillId="0" borderId="2" xfId="0" applyFont="1" applyBorder="1" applyAlignment="1" applyProtection="1">
      <alignment horizontal="center" vertical="top" wrapText="1"/>
      <protection locked="0"/>
    </xf>
    <xf numFmtId="44" fontId="8" fillId="0" borderId="2" xfId="0" applyNumberFormat="1" applyFont="1" applyBorder="1" applyAlignment="1" applyProtection="1">
      <alignment vertical="top" wrapText="1"/>
      <protection locked="0"/>
    </xf>
    <xf numFmtId="0" fontId="8" fillId="4" borderId="3" xfId="0" applyFont="1" applyFill="1" applyBorder="1" applyAlignment="1" applyProtection="1">
      <alignment vertical="top" wrapText="1"/>
      <protection locked="0"/>
    </xf>
    <xf numFmtId="0" fontId="8" fillId="4" borderId="1" xfId="0" applyFont="1" applyFill="1" applyBorder="1" applyAlignment="1" applyProtection="1">
      <alignment vertical="top" wrapText="1"/>
      <protection locked="0"/>
    </xf>
    <xf numFmtId="0" fontId="7" fillId="4" borderId="1" xfId="0" applyFont="1" applyFill="1" applyBorder="1" applyAlignment="1" applyProtection="1">
      <alignment vertical="top" wrapText="1"/>
      <protection locked="0"/>
    </xf>
    <xf numFmtId="0" fontId="8" fillId="4" borderId="2" xfId="0" applyFont="1" applyFill="1" applyBorder="1" applyAlignment="1" applyProtection="1">
      <alignment horizontal="center" vertical="top" wrapText="1"/>
      <protection locked="0"/>
    </xf>
    <xf numFmtId="44" fontId="8" fillId="4" borderId="2" xfId="0" applyNumberFormat="1" applyFont="1" applyFill="1" applyBorder="1" applyAlignment="1" applyProtection="1">
      <alignment horizontal="right" vertical="top" wrapText="1"/>
      <protection locked="0"/>
    </xf>
    <xf numFmtId="0" fontId="8" fillId="0" borderId="0" xfId="0" applyFont="1" applyFill="1" applyBorder="1" applyProtection="1">
      <protection locked="0"/>
    </xf>
    <xf numFmtId="0" fontId="9" fillId="0" borderId="0" xfId="10" applyFont="1" applyFill="1" applyProtection="1">
      <protection locked="0"/>
    </xf>
    <xf numFmtId="0" fontId="9" fillId="0" borderId="0" xfId="10" applyFont="1" applyFill="1" applyProtection="1">
      <protection locked="0" hidden="1"/>
    </xf>
    <xf numFmtId="44" fontId="8" fillId="0" borderId="0" xfId="0" applyNumberFormat="1" applyFont="1" applyProtection="1">
      <protection locked="0"/>
    </xf>
    <xf numFmtId="0" fontId="8" fillId="4" borderId="7" xfId="0" applyFont="1" applyFill="1" applyBorder="1" applyAlignment="1" applyProtection="1">
      <alignment vertical="top" wrapText="1"/>
      <protection locked="0"/>
    </xf>
    <xf numFmtId="0" fontId="7" fillId="4" borderId="3" xfId="0" applyFont="1" applyFill="1" applyBorder="1" applyAlignment="1" applyProtection="1">
      <alignment vertical="top" wrapText="1"/>
      <protection locked="0"/>
    </xf>
    <xf numFmtId="0" fontId="8" fillId="4" borderId="7" xfId="0" applyFont="1" applyFill="1" applyBorder="1" applyAlignment="1" applyProtection="1">
      <alignment horizontal="center" vertical="top" wrapText="1"/>
      <protection locked="0"/>
    </xf>
    <xf numFmtId="44" fontId="7" fillId="4" borderId="1" xfId="0" applyNumberFormat="1" applyFont="1" applyFill="1" applyBorder="1" applyAlignment="1" applyProtection="1">
      <alignment horizontal="center" vertical="top" wrapText="1"/>
      <protection locked="0"/>
    </xf>
    <xf numFmtId="49" fontId="10" fillId="0" borderId="2" xfId="0" applyNumberFormat="1" applyFont="1" applyFill="1" applyBorder="1" applyAlignment="1" applyProtection="1">
      <alignment horizontal="center" vertical="center"/>
      <protection locked="0"/>
    </xf>
    <xf numFmtId="0" fontId="9" fillId="0" borderId="2" xfId="10" applyFont="1" applyFill="1" applyBorder="1" applyAlignment="1" applyProtection="1">
      <protection locked="0"/>
    </xf>
    <xf numFmtId="0" fontId="9" fillId="0" borderId="2" xfId="10" applyFont="1" applyFill="1" applyBorder="1" applyAlignment="1" applyProtection="1">
      <alignment horizontal="center"/>
      <protection locked="0" hidden="1"/>
    </xf>
    <xf numFmtId="164" fontId="8" fillId="0" borderId="0" xfId="0" applyNumberFormat="1" applyFont="1" applyFill="1" applyBorder="1" applyAlignment="1" applyProtection="1">
      <alignment horizontal="center" vertical="top" wrapText="1"/>
      <protection locked="0"/>
    </xf>
    <xf numFmtId="0" fontId="8" fillId="0" borderId="0" xfId="0" applyFont="1" applyAlignment="1" applyProtection="1">
      <alignment horizontal="left" vertical="top" wrapText="1"/>
      <protection locked="0"/>
    </xf>
    <xf numFmtId="0" fontId="6" fillId="0" borderId="0" xfId="0" applyFont="1" applyFill="1" applyBorder="1" applyProtection="1">
      <protection locked="0"/>
    </xf>
    <xf numFmtId="0" fontId="8" fillId="0" borderId="1" xfId="0" applyFont="1" applyBorder="1" applyAlignment="1" applyProtection="1">
      <alignment horizontal="center" vertical="top" wrapText="1"/>
      <protection locked="0"/>
    </xf>
    <xf numFmtId="0" fontId="8" fillId="0" borderId="8" xfId="0" applyFont="1" applyBorder="1" applyAlignment="1" applyProtection="1">
      <alignment horizontal="center" vertical="top" wrapText="1"/>
      <protection locked="0"/>
    </xf>
    <xf numFmtId="0" fontId="8" fillId="4" borderId="10" xfId="0" applyFont="1" applyFill="1" applyBorder="1" applyAlignment="1" applyProtection="1">
      <alignment vertical="top" wrapText="1"/>
      <protection locked="0"/>
    </xf>
    <xf numFmtId="44" fontId="8" fillId="4" borderId="2" xfId="0" applyNumberFormat="1" applyFont="1" applyFill="1" applyBorder="1" applyAlignment="1" applyProtection="1">
      <alignment vertical="top" wrapText="1"/>
      <protection locked="0"/>
    </xf>
    <xf numFmtId="0" fontId="8" fillId="0" borderId="8" xfId="0" applyFont="1" applyBorder="1" applyAlignment="1" applyProtection="1">
      <alignment horizontal="left" vertical="top" wrapText="1"/>
      <protection locked="0"/>
    </xf>
    <xf numFmtId="44" fontId="7" fillId="4" borderId="2" xfId="0" applyNumberFormat="1" applyFont="1" applyFill="1" applyBorder="1" applyAlignment="1" applyProtection="1">
      <alignment horizontal="center" vertical="top" wrapText="1"/>
      <protection locked="0"/>
    </xf>
    <xf numFmtId="0" fontId="9" fillId="0" borderId="3" xfId="10" applyFont="1" applyFill="1" applyBorder="1" applyProtection="1">
      <protection locked="0"/>
    </xf>
    <xf numFmtId="0" fontId="9" fillId="0" borderId="1" xfId="10" applyFont="1" applyFill="1" applyBorder="1" applyProtection="1">
      <protection locked="0" hidden="1"/>
    </xf>
    <xf numFmtId="44" fontId="8" fillId="0" borderId="2" xfId="0" applyNumberFormat="1" applyFont="1" applyBorder="1" applyAlignment="1" applyProtection="1">
      <protection locked="0"/>
    </xf>
    <xf numFmtId="0" fontId="9" fillId="0" borderId="1" xfId="10" applyFont="1" applyFill="1" applyBorder="1" applyAlignment="1" applyProtection="1">
      <alignment horizontal="center"/>
      <protection locked="0" hidden="1"/>
    </xf>
    <xf numFmtId="44" fontId="8" fillId="0" borderId="10" xfId="0" applyNumberFormat="1" applyFont="1" applyBorder="1" applyAlignment="1" applyProtection="1">
      <protection locked="0"/>
    </xf>
    <xf numFmtId="0" fontId="9" fillId="0" borderId="11" xfId="10" applyFont="1" applyFill="1" applyBorder="1" applyProtection="1">
      <protection locked="0"/>
    </xf>
    <xf numFmtId="0" fontId="9" fillId="0" borderId="12" xfId="10" applyFont="1" applyFill="1" applyBorder="1" applyAlignment="1" applyProtection="1">
      <alignment horizontal="center"/>
      <protection locked="0" hidden="1"/>
    </xf>
    <xf numFmtId="0" fontId="9" fillId="0" borderId="13" xfId="10" quotePrefix="1" applyFont="1" applyFill="1" applyBorder="1" applyProtection="1">
      <protection locked="0"/>
    </xf>
    <xf numFmtId="0" fontId="9" fillId="0" borderId="14" xfId="10" quotePrefix="1" applyFont="1" applyFill="1" applyBorder="1" applyProtection="1">
      <protection locked="0"/>
    </xf>
    <xf numFmtId="0" fontId="9" fillId="0" borderId="3" xfId="10" applyFont="1" applyFill="1" applyBorder="1" applyAlignment="1" applyProtection="1">
      <alignment horizontal="left" wrapText="1"/>
      <protection locked="0"/>
    </xf>
    <xf numFmtId="0" fontId="9" fillId="0" borderId="1" xfId="10" applyFont="1" applyFill="1" applyBorder="1" applyAlignment="1" applyProtection="1">
      <alignment horizontal="left" wrapText="1"/>
      <protection locked="0"/>
    </xf>
    <xf numFmtId="44" fontId="8" fillId="0" borderId="2" xfId="0" applyNumberFormat="1" applyFont="1" applyFill="1" applyBorder="1" applyAlignment="1" applyProtection="1">
      <alignment vertical="center"/>
      <protection locked="0"/>
    </xf>
    <xf numFmtId="44" fontId="8" fillId="0" borderId="2" xfId="0" applyNumberFormat="1" applyFont="1" applyFill="1" applyBorder="1" applyProtection="1">
      <protection locked="0"/>
    </xf>
    <xf numFmtId="0" fontId="8" fillId="0" borderId="15" xfId="0" applyFont="1" applyBorder="1" applyAlignment="1" applyProtection="1">
      <alignment horizontal="center" vertical="top" wrapText="1"/>
      <protection locked="0"/>
    </xf>
    <xf numFmtId="0" fontId="8" fillId="0" borderId="12" xfId="0" applyFont="1" applyBorder="1" applyAlignment="1" applyProtection="1">
      <alignment vertical="top" wrapText="1"/>
      <protection locked="0"/>
    </xf>
    <xf numFmtId="0" fontId="7" fillId="4" borderId="2" xfId="0" applyFont="1" applyFill="1" applyBorder="1" applyAlignment="1" applyProtection="1">
      <alignment vertical="top" wrapText="1"/>
      <protection locked="0"/>
    </xf>
    <xf numFmtId="0" fontId="8" fillId="0" borderId="2" xfId="0" applyFont="1" applyFill="1" applyBorder="1" applyAlignment="1" applyProtection="1">
      <alignment horizontal="center"/>
      <protection locked="0"/>
    </xf>
    <xf numFmtId="0" fontId="7" fillId="4" borderId="10" xfId="0" applyFont="1" applyFill="1" applyBorder="1" applyAlignment="1" applyProtection="1">
      <alignment vertical="top" wrapText="1"/>
      <protection locked="0"/>
    </xf>
    <xf numFmtId="44" fontId="8" fillId="0" borderId="2" xfId="0" applyNumberFormat="1" applyFont="1" applyBorder="1" applyProtection="1">
      <protection locked="0"/>
    </xf>
    <xf numFmtId="44" fontId="7" fillId="4" borderId="1" xfId="0" applyNumberFormat="1" applyFont="1" applyFill="1" applyBorder="1" applyAlignment="1" applyProtection="1">
      <alignment vertical="top" wrapText="1"/>
      <protection locked="0"/>
    </xf>
    <xf numFmtId="0" fontId="4" fillId="0" borderId="3" xfId="10" applyFont="1" applyFill="1" applyBorder="1" applyProtection="1">
      <protection locked="0"/>
    </xf>
    <xf numFmtId="0" fontId="9" fillId="0" borderId="7" xfId="10" applyFont="1" applyFill="1" applyBorder="1" applyProtection="1">
      <protection locked="0" hidden="1"/>
    </xf>
    <xf numFmtId="44" fontId="8" fillId="0" borderId="1" xfId="0" applyNumberFormat="1" applyFont="1" applyBorder="1" applyAlignment="1" applyProtection="1">
      <protection locked="0"/>
    </xf>
    <xf numFmtId="0" fontId="12" fillId="0" borderId="3" xfId="10" applyFont="1" applyFill="1" applyBorder="1" applyProtection="1">
      <protection locked="0"/>
    </xf>
    <xf numFmtId="44" fontId="8" fillId="0" borderId="9" xfId="0" applyNumberFormat="1" applyFont="1" applyBorder="1" applyAlignment="1" applyProtection="1">
      <protection locked="0"/>
    </xf>
    <xf numFmtId="0" fontId="7" fillId="4" borderId="12" xfId="0" applyFont="1" applyFill="1" applyBorder="1" applyAlignment="1" applyProtection="1">
      <alignment vertical="top" wrapText="1"/>
      <protection locked="0"/>
    </xf>
    <xf numFmtId="0" fontId="9" fillId="0" borderId="2" xfId="10" applyFont="1" applyFill="1" applyBorder="1" applyProtection="1">
      <protection locked="0"/>
    </xf>
    <xf numFmtId="0" fontId="9" fillId="0" borderId="2" xfId="10" applyFont="1" applyFill="1" applyBorder="1" applyProtection="1">
      <protection locked="0" hidden="1"/>
    </xf>
    <xf numFmtId="0" fontId="9" fillId="0" borderId="8" xfId="10" applyFont="1" applyFill="1" applyBorder="1" applyProtection="1">
      <protection locked="0"/>
    </xf>
    <xf numFmtId="0" fontId="9" fillId="0" borderId="8" xfId="10" applyFont="1" applyFill="1" applyBorder="1" applyProtection="1">
      <protection locked="0" hidden="1"/>
    </xf>
    <xf numFmtId="0" fontId="9" fillId="0" borderId="0" xfId="10" applyFont="1" applyFill="1" applyBorder="1" applyProtection="1">
      <protection locked="0"/>
    </xf>
    <xf numFmtId="0" fontId="8" fillId="0" borderId="2" xfId="0" applyFont="1" applyBorder="1" applyAlignment="1" applyProtection="1">
      <alignment horizontal="center" wrapText="1"/>
      <protection locked="0"/>
    </xf>
    <xf numFmtId="44" fontId="8" fillId="0" borderId="2" xfId="0" applyNumberFormat="1" applyFont="1" applyBorder="1" applyAlignment="1" applyProtection="1">
      <alignment wrapText="1"/>
      <protection locked="0"/>
    </xf>
    <xf numFmtId="0" fontId="8" fillId="0" borderId="0" xfId="0" applyFont="1" applyFill="1" applyBorder="1" applyAlignment="1" applyProtection="1">
      <protection locked="0"/>
    </xf>
    <xf numFmtId="0" fontId="8" fillId="0" borderId="8" xfId="0" applyFont="1" applyBorder="1" applyAlignment="1" applyProtection="1">
      <alignment horizontal="center" wrapText="1"/>
      <protection locked="0"/>
    </xf>
    <xf numFmtId="0" fontId="8" fillId="0" borderId="16" xfId="0" applyFont="1" applyBorder="1" applyAlignment="1" applyProtection="1">
      <alignment horizontal="center" wrapText="1"/>
      <protection locked="0"/>
    </xf>
    <xf numFmtId="0" fontId="8" fillId="0" borderId="9" xfId="0" applyFont="1" applyBorder="1" applyAlignment="1" applyProtection="1">
      <alignment horizontal="center" wrapText="1"/>
      <protection locked="0"/>
    </xf>
    <xf numFmtId="8" fontId="8" fillId="0" borderId="2" xfId="0" applyNumberFormat="1" applyFont="1" applyBorder="1" applyProtection="1">
      <protection locked="0"/>
    </xf>
    <xf numFmtId="0" fontId="8" fillId="0" borderId="2" xfId="0" applyFont="1" applyFill="1" applyBorder="1" applyAlignment="1" applyProtection="1">
      <alignment horizontal="center" vertical="top" wrapText="1"/>
      <protection locked="0"/>
    </xf>
    <xf numFmtId="0" fontId="8" fillId="0" borderId="1" xfId="0" applyFont="1" applyFill="1" applyBorder="1" applyAlignment="1" applyProtection="1">
      <alignment vertical="top" wrapText="1"/>
      <protection locked="0"/>
    </xf>
    <xf numFmtId="0" fontId="8" fillId="0" borderId="1" xfId="0" applyFont="1" applyBorder="1" applyAlignment="1" applyProtection="1">
      <alignment vertical="top" wrapText="1"/>
      <protection locked="0"/>
    </xf>
    <xf numFmtId="0" fontId="9" fillId="0" borderId="3" xfId="10" applyFont="1" applyFill="1" applyBorder="1" applyAlignment="1" applyProtection="1">
      <alignment wrapText="1"/>
      <protection locked="0"/>
    </xf>
    <xf numFmtId="0" fontId="9" fillId="0" borderId="1" xfId="10" applyFont="1" applyFill="1" applyBorder="1" applyAlignment="1" applyProtection="1">
      <alignment wrapText="1"/>
      <protection locked="0"/>
    </xf>
    <xf numFmtId="8" fontId="8" fillId="0" borderId="2" xfId="0" applyNumberFormat="1" applyFont="1" applyBorder="1" applyAlignment="1" applyProtection="1">
      <alignment vertical="top" wrapText="1"/>
      <protection locked="0"/>
    </xf>
    <xf numFmtId="8" fontId="8" fillId="0" borderId="2" xfId="0" applyNumberFormat="1" applyFont="1" applyFill="1" applyBorder="1" applyAlignment="1" applyProtection="1">
      <alignment vertical="top" wrapText="1"/>
      <protection locked="0"/>
    </xf>
    <xf numFmtId="0" fontId="8" fillId="0" borderId="8" xfId="0" applyFont="1" applyFill="1" applyBorder="1" applyAlignment="1" applyProtection="1">
      <alignment horizontal="left" vertical="top" wrapText="1"/>
      <protection locked="0"/>
    </xf>
    <xf numFmtId="164" fontId="7" fillId="0" borderId="13" xfId="0" applyNumberFormat="1" applyFont="1" applyFill="1" applyBorder="1" applyAlignment="1" applyProtection="1">
      <alignment vertical="top" wrapText="1"/>
      <protection locked="0"/>
    </xf>
    <xf numFmtId="164" fontId="7" fillId="0" borderId="0" xfId="0" applyNumberFormat="1" applyFont="1" applyFill="1" applyBorder="1" applyAlignment="1" applyProtection="1">
      <alignment vertical="top" wrapText="1"/>
      <protection locked="0"/>
    </xf>
    <xf numFmtId="44" fontId="8" fillId="0" borderId="2" xfId="0" applyNumberFormat="1" applyFont="1" applyBorder="1" applyAlignment="1" applyProtection="1">
      <alignment vertical="center"/>
      <protection locked="0"/>
    </xf>
    <xf numFmtId="44" fontId="8" fillId="0" borderId="10" xfId="0" applyNumberFormat="1" applyFont="1" applyBorder="1" applyProtection="1">
      <protection locked="0"/>
    </xf>
    <xf numFmtId="44" fontId="8" fillId="0" borderId="2" xfId="3" applyNumberFormat="1" applyFont="1" applyBorder="1" applyAlignment="1" applyProtection="1">
      <alignment vertical="center"/>
      <protection locked="0"/>
    </xf>
    <xf numFmtId="0" fontId="8" fillId="0" borderId="2" xfId="0" applyFont="1" applyFill="1" applyBorder="1" applyAlignment="1" applyProtection="1">
      <alignment vertical="top" wrapText="1"/>
      <protection locked="0"/>
    </xf>
    <xf numFmtId="0" fontId="8" fillId="0" borderId="9" xfId="0" applyFont="1" applyBorder="1" applyAlignment="1" applyProtection="1">
      <alignment horizontal="center" vertical="top" wrapText="1"/>
      <protection locked="0"/>
    </xf>
    <xf numFmtId="44" fontId="8" fillId="0" borderId="9" xfId="0" applyNumberFormat="1" applyFont="1" applyBorder="1" applyAlignment="1" applyProtection="1">
      <alignment vertical="top" wrapText="1"/>
      <protection locked="0"/>
    </xf>
    <xf numFmtId="0" fontId="8" fillId="0" borderId="10" xfId="0" applyFont="1" applyBorder="1" applyAlignment="1" applyProtection="1">
      <alignment horizontal="center" vertical="top" wrapText="1"/>
      <protection locked="0"/>
    </xf>
    <xf numFmtId="0" fontId="8" fillId="0" borderId="2" xfId="0" applyFont="1" applyBorder="1" applyAlignment="1" applyProtection="1">
      <alignment vertical="top" wrapText="1"/>
      <protection locked="0"/>
    </xf>
    <xf numFmtId="44" fontId="8" fillId="0" borderId="1" xfId="0" applyNumberFormat="1" applyFont="1" applyBorder="1" applyAlignment="1" applyProtection="1">
      <alignment vertical="top" wrapText="1"/>
      <protection locked="0"/>
    </xf>
    <xf numFmtId="44" fontId="8" fillId="0" borderId="10" xfId="0" applyNumberFormat="1" applyFont="1" applyFill="1" applyBorder="1" applyAlignment="1" applyProtection="1">
      <alignment vertical="top" wrapText="1"/>
      <protection locked="0"/>
    </xf>
    <xf numFmtId="0" fontId="8" fillId="0" borderId="3" xfId="0" applyFont="1" applyBorder="1" applyAlignment="1" applyProtection="1">
      <alignment vertical="top" wrapText="1"/>
      <protection locked="0"/>
    </xf>
    <xf numFmtId="44" fontId="8" fillId="0" borderId="10" xfId="0" applyNumberFormat="1" applyFont="1" applyBorder="1" applyAlignment="1" applyProtection="1">
      <alignment vertical="top" wrapText="1"/>
      <protection locked="0"/>
    </xf>
    <xf numFmtId="0" fontId="7" fillId="0" borderId="3" xfId="0" applyFont="1" applyFill="1" applyBorder="1" applyAlignment="1" applyProtection="1">
      <alignment vertical="top" wrapText="1"/>
      <protection locked="0"/>
    </xf>
    <xf numFmtId="44" fontId="8" fillId="0" borderId="1" xfId="0" applyNumberFormat="1" applyFont="1" applyBorder="1" applyProtection="1">
      <protection locked="0"/>
    </xf>
    <xf numFmtId="0" fontId="9" fillId="0" borderId="17" xfId="10" applyFont="1" applyFill="1" applyBorder="1" applyProtection="1">
      <protection locked="0" hidden="1"/>
    </xf>
    <xf numFmtId="44" fontId="8" fillId="0" borderId="0" xfId="0" applyNumberFormat="1" applyFont="1" applyBorder="1" applyProtection="1">
      <protection locked="0"/>
    </xf>
    <xf numFmtId="0" fontId="7" fillId="4" borderId="8" xfId="0" applyFont="1" applyFill="1" applyBorder="1" applyAlignment="1" applyProtection="1">
      <alignment horizontal="center" vertical="center" wrapText="1"/>
      <protection locked="0"/>
    </xf>
    <xf numFmtId="44" fontId="7" fillId="4" borderId="8" xfId="0" applyNumberFormat="1"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44" fontId="7" fillId="4" borderId="2" xfId="0" applyNumberFormat="1" applyFont="1" applyFill="1" applyBorder="1" applyAlignment="1" applyProtection="1">
      <alignment horizontal="center" vertical="center" wrapText="1"/>
      <protection locked="0"/>
    </xf>
    <xf numFmtId="0" fontId="20" fillId="0" borderId="13" xfId="0" applyFont="1" applyBorder="1" applyAlignment="1" applyProtection="1">
      <alignment wrapText="1"/>
      <protection locked="0"/>
    </xf>
    <xf numFmtId="0" fontId="9" fillId="0" borderId="0" xfId="10" applyFont="1" applyFill="1" applyBorder="1" applyProtection="1">
      <protection locked="0" hidden="1"/>
    </xf>
    <xf numFmtId="44" fontId="8" fillId="0" borderId="0" xfId="0" applyNumberFormat="1" applyFont="1" applyBorder="1" applyAlignment="1" applyProtection="1">
      <alignment horizontal="right" vertical="top" wrapText="1"/>
      <protection locked="0"/>
    </xf>
    <xf numFmtId="49" fontId="10" fillId="0" borderId="0" xfId="0" applyNumberFormat="1" applyFont="1" applyBorder="1" applyAlignment="1" applyProtection="1">
      <alignment horizontal="left" vertical="center"/>
      <protection locked="0"/>
    </xf>
    <xf numFmtId="0" fontId="11" fillId="0" borderId="0" xfId="0" applyFont="1" applyBorder="1" applyAlignment="1" applyProtection="1">
      <alignment vertical="top" wrapText="1"/>
      <protection locked="0"/>
    </xf>
    <xf numFmtId="44" fontId="8" fillId="0" borderId="2" xfId="0" applyNumberFormat="1" applyFont="1" applyBorder="1" applyAlignment="1" applyProtection="1">
      <alignment horizontal="right" vertical="top" wrapText="1"/>
      <protection locked="0"/>
    </xf>
    <xf numFmtId="0" fontId="8" fillId="0" borderId="8" xfId="0" applyFont="1" applyFill="1" applyBorder="1" applyAlignment="1" applyProtection="1">
      <alignment horizontal="center" vertical="top" wrapText="1"/>
      <protection locked="0"/>
    </xf>
    <xf numFmtId="44" fontId="8" fillId="0" borderId="8" xfId="0" applyNumberFormat="1" applyFont="1" applyFill="1" applyBorder="1" applyAlignment="1" applyProtection="1">
      <alignment horizontal="center" vertical="top" wrapText="1"/>
      <protection locked="0"/>
    </xf>
    <xf numFmtId="0" fontId="9" fillId="0" borderId="9" xfId="10" applyFont="1" applyFill="1" applyBorder="1" applyAlignment="1" applyProtection="1">
      <alignment horizontal="center"/>
      <protection locked="0"/>
    </xf>
    <xf numFmtId="44" fontId="8" fillId="0" borderId="2" xfId="0" applyNumberFormat="1" applyFont="1" applyFill="1" applyBorder="1" applyAlignment="1" applyProtection="1">
      <alignment horizontal="center" vertical="top" wrapText="1"/>
      <protection locked="0"/>
    </xf>
    <xf numFmtId="0" fontId="8" fillId="0" borderId="2" xfId="0" applyFont="1" applyBorder="1" applyProtection="1">
      <protection locked="0"/>
    </xf>
    <xf numFmtId="0" fontId="1" fillId="0" borderId="0" xfId="0" applyFont="1" applyBorder="1" applyAlignment="1" applyProtection="1">
      <alignment vertical="top" wrapText="1"/>
      <protection locked="0"/>
    </xf>
    <xf numFmtId="44" fontId="8" fillId="0" borderId="0" xfId="0" applyNumberFormat="1" applyFont="1" applyAlignment="1" applyProtection="1">
      <protection locked="0"/>
    </xf>
    <xf numFmtId="44" fontId="12" fillId="0" borderId="2" xfId="0" applyNumberFormat="1" applyFont="1" applyBorder="1" applyAlignment="1" applyProtection="1">
      <protection locked="0"/>
    </xf>
    <xf numFmtId="0" fontId="12" fillId="0" borderId="11" xfId="10" applyFont="1" applyFill="1" applyBorder="1" applyAlignment="1" applyProtection="1">
      <alignment horizontal="left"/>
      <protection locked="0"/>
    </xf>
    <xf numFmtId="44" fontId="12" fillId="0" borderId="12" xfId="0" applyNumberFormat="1" applyFont="1" applyFill="1" applyBorder="1" applyAlignment="1" applyProtection="1">
      <protection locked="0"/>
    </xf>
    <xf numFmtId="0" fontId="12" fillId="0" borderId="12" xfId="10" applyFont="1" applyFill="1" applyBorder="1" applyAlignment="1" applyProtection="1">
      <alignment horizontal="left"/>
      <protection locked="0"/>
    </xf>
    <xf numFmtId="0" fontId="14" fillId="0" borderId="14" xfId="0" applyFont="1" applyBorder="1" applyAlignment="1" applyProtection="1">
      <alignment horizontal="left" wrapText="1"/>
      <protection locked="0"/>
    </xf>
    <xf numFmtId="0" fontId="14" fillId="0" borderId="10" xfId="0" applyFont="1" applyBorder="1" applyAlignment="1" applyProtection="1">
      <alignment horizontal="left" wrapText="1"/>
      <protection locked="0"/>
    </xf>
    <xf numFmtId="0" fontId="7" fillId="4" borderId="8" xfId="0" applyFont="1" applyFill="1" applyBorder="1" applyAlignment="1" applyProtection="1">
      <alignment vertical="center" wrapText="1"/>
      <protection locked="0"/>
    </xf>
    <xf numFmtId="0" fontId="8" fillId="0" borderId="0" xfId="0" applyFont="1" applyFill="1" applyBorder="1" applyAlignment="1" applyProtection="1">
      <alignment horizontal="center"/>
      <protection locked="0"/>
    </xf>
    <xf numFmtId="0" fontId="7" fillId="4" borderId="8" xfId="0" applyFont="1" applyFill="1" applyBorder="1" applyAlignment="1" applyProtection="1">
      <alignment vertical="top" wrapText="1"/>
      <protection locked="0"/>
    </xf>
    <xf numFmtId="0" fontId="8" fillId="4" borderId="8" xfId="0" applyFont="1" applyFill="1" applyBorder="1" applyAlignment="1" applyProtection="1">
      <alignment horizontal="center" vertical="top" wrapText="1"/>
      <protection locked="0"/>
    </xf>
    <xf numFmtId="44" fontId="8" fillId="4" borderId="8" xfId="0" applyNumberFormat="1" applyFont="1" applyFill="1" applyBorder="1" applyAlignment="1" applyProtection="1">
      <alignment vertical="top" wrapText="1"/>
      <protection locked="0"/>
    </xf>
    <xf numFmtId="44" fontId="8" fillId="0" borderId="2" xfId="0" applyNumberFormat="1" applyFont="1" applyBorder="1" applyAlignment="1" applyProtection="1">
      <alignment vertical="center" wrapText="1"/>
      <protection locked="0"/>
    </xf>
    <xf numFmtId="0" fontId="9" fillId="0" borderId="2" xfId="10" applyFont="1" applyFill="1" applyBorder="1" applyAlignment="1" applyProtection="1">
      <alignment wrapText="1"/>
      <protection locked="0"/>
    </xf>
    <xf numFmtId="0" fontId="9" fillId="0" borderId="2" xfId="10" applyFont="1" applyFill="1" applyBorder="1" applyAlignment="1" applyProtection="1">
      <alignment horizontal="center" vertical="top"/>
      <protection locked="0" hidden="1"/>
    </xf>
    <xf numFmtId="44" fontId="8" fillId="0" borderId="2" xfId="0" applyNumberFormat="1" applyFont="1" applyBorder="1" applyAlignment="1" applyProtection="1">
      <alignment vertical="top"/>
      <protection locked="0"/>
    </xf>
    <xf numFmtId="0" fontId="8" fillId="4" borderId="16" xfId="0" applyFont="1" applyFill="1" applyBorder="1" applyAlignment="1" applyProtection="1">
      <alignment horizontal="center" vertical="top" wrapText="1"/>
      <protection locked="0"/>
    </xf>
    <xf numFmtId="0" fontId="8" fillId="0" borderId="2" xfId="0" applyFont="1" applyFill="1" applyBorder="1" applyAlignment="1" applyProtection="1">
      <alignment horizontal="center" vertical="center"/>
      <protection locked="0"/>
    </xf>
    <xf numFmtId="44" fontId="8" fillId="0" borderId="0" xfId="0" applyNumberFormat="1" applyFont="1" applyAlignment="1" applyProtection="1">
      <alignment horizontal="right"/>
      <protection locked="0"/>
    </xf>
    <xf numFmtId="44" fontId="8" fillId="0" borderId="10" xfId="0" applyNumberFormat="1" applyFont="1" applyFill="1" applyBorder="1" applyProtection="1">
      <protection locked="0"/>
    </xf>
    <xf numFmtId="0" fontId="8" fillId="0" borderId="1" xfId="0" applyFont="1" applyFill="1" applyBorder="1" applyAlignment="1" applyProtection="1">
      <alignment horizontal="center"/>
      <protection locked="0"/>
    </xf>
    <xf numFmtId="0" fontId="7" fillId="4" borderId="18" xfId="0" applyFont="1" applyFill="1" applyBorder="1" applyAlignment="1" applyProtection="1">
      <alignment vertical="top" wrapText="1"/>
      <protection locked="0"/>
    </xf>
    <xf numFmtId="49" fontId="10" fillId="0" borderId="2" xfId="0" applyNumberFormat="1" applyFont="1" applyFill="1" applyBorder="1" applyAlignment="1" applyProtection="1">
      <alignment vertical="center"/>
      <protection locked="0"/>
    </xf>
    <xf numFmtId="44" fontId="8" fillId="0" borderId="2" xfId="1" applyNumberFormat="1" applyFont="1" applyFill="1" applyBorder="1" applyAlignment="1" applyProtection="1">
      <alignment vertical="top"/>
      <protection locked="0"/>
    </xf>
    <xf numFmtId="0" fontId="13" fillId="0" borderId="3" xfId="10" applyFont="1" applyFill="1" applyBorder="1" applyProtection="1">
      <protection locked="0"/>
    </xf>
    <xf numFmtId="0" fontId="8" fillId="0" borderId="7" xfId="10" applyFont="1" applyFill="1" applyBorder="1" applyProtection="1">
      <protection locked="0" hidden="1"/>
    </xf>
    <xf numFmtId="44" fontId="8" fillId="0" borderId="1" xfId="0" applyNumberFormat="1" applyFont="1" applyFill="1" applyBorder="1" applyProtection="1">
      <protection locked="0"/>
    </xf>
    <xf numFmtId="0" fontId="7" fillId="0" borderId="14" xfId="0" applyFont="1" applyFill="1" applyBorder="1" applyProtection="1">
      <protection locked="0"/>
    </xf>
    <xf numFmtId="0" fontId="8" fillId="0" borderId="17" xfId="10" applyFont="1" applyFill="1" applyBorder="1" applyProtection="1">
      <protection locked="0" hidden="1"/>
    </xf>
    <xf numFmtId="0" fontId="8" fillId="0" borderId="14" xfId="1" applyFont="1" applyFill="1" applyBorder="1" applyProtection="1">
      <protection locked="0"/>
    </xf>
    <xf numFmtId="0" fontId="8" fillId="0" borderId="7" xfId="1" applyFont="1" applyFill="1" applyBorder="1" applyProtection="1">
      <protection locked="0" hidden="1"/>
    </xf>
    <xf numFmtId="44" fontId="8" fillId="0" borderId="2" xfId="1" applyNumberFormat="1" applyFont="1" applyFill="1" applyBorder="1" applyProtection="1">
      <protection locked="0"/>
    </xf>
    <xf numFmtId="0" fontId="7" fillId="0" borderId="3" xfId="0" applyFont="1" applyFill="1" applyBorder="1" applyProtection="1">
      <protection locked="0"/>
    </xf>
    <xf numFmtId="0" fontId="13" fillId="0" borderId="11" xfId="10" applyFont="1" applyFill="1" applyBorder="1" applyProtection="1">
      <protection locked="0"/>
    </xf>
    <xf numFmtId="0" fontId="8" fillId="0" borderId="16" xfId="10" applyFont="1" applyFill="1" applyBorder="1" applyProtection="1">
      <protection locked="0" hidden="1"/>
    </xf>
    <xf numFmtId="44" fontId="8" fillId="0" borderId="12" xfId="0" applyNumberFormat="1" applyFont="1" applyFill="1" applyBorder="1" applyProtection="1">
      <protection locked="0"/>
    </xf>
    <xf numFmtId="0" fontId="8" fillId="0" borderId="17" xfId="1" applyFont="1" applyFill="1" applyBorder="1" applyProtection="1">
      <protection locked="0" hidden="1"/>
    </xf>
    <xf numFmtId="44" fontId="8" fillId="0" borderId="9" xfId="1" applyNumberFormat="1" applyFont="1" applyFill="1" applyBorder="1" applyProtection="1">
      <protection locked="0"/>
    </xf>
    <xf numFmtId="0" fontId="8" fillId="0" borderId="16" xfId="1" applyFont="1" applyFill="1" applyBorder="1" applyProtection="1">
      <protection locked="0" hidden="1"/>
    </xf>
    <xf numFmtId="44" fontId="8" fillId="0" borderId="8" xfId="1" applyNumberFormat="1" applyFont="1" applyFill="1" applyBorder="1" applyProtection="1">
      <protection locked="0"/>
    </xf>
    <xf numFmtId="44" fontId="8" fillId="0" borderId="8" xfId="0" applyNumberFormat="1" applyFont="1" applyFill="1" applyBorder="1" applyProtection="1">
      <protection locked="0"/>
    </xf>
    <xf numFmtId="0" fontId="8" fillId="0" borderId="3" xfId="1" applyFont="1" applyFill="1" applyBorder="1" applyProtection="1">
      <protection locked="0"/>
    </xf>
    <xf numFmtId="0" fontId="7" fillId="0" borderId="0" xfId="0" applyFont="1" applyAlignment="1" applyProtection="1">
      <alignment vertical="top" wrapText="1"/>
      <protection locked="0"/>
    </xf>
    <xf numFmtId="0" fontId="8" fillId="0" borderId="0" xfId="0" applyFont="1" applyAlignment="1" applyProtection="1">
      <alignment vertical="top" wrapText="1"/>
      <protection locked="0"/>
    </xf>
    <xf numFmtId="0" fontId="6" fillId="0" borderId="0" xfId="0" applyFont="1" applyProtection="1"/>
    <xf numFmtId="44" fontId="8" fillId="0" borderId="2" xfId="0" applyNumberFormat="1" applyFont="1" applyBorder="1" applyAlignment="1" applyProtection="1">
      <alignment vertical="top" wrapText="1"/>
    </xf>
    <xf numFmtId="1" fontId="8" fillId="0" borderId="2" xfId="0" applyNumberFormat="1" applyFont="1" applyBorder="1" applyAlignment="1" applyProtection="1">
      <alignment vertical="top" wrapText="1"/>
    </xf>
    <xf numFmtId="0" fontId="8" fillId="0" borderId="0" xfId="0" applyFont="1" applyProtection="1"/>
    <xf numFmtId="0" fontId="8" fillId="0" borderId="0" xfId="0" applyFont="1" applyFill="1" applyBorder="1" applyProtection="1"/>
    <xf numFmtId="0" fontId="6" fillId="0" borderId="0" xfId="0" applyFont="1" applyFill="1" applyBorder="1" applyProtection="1"/>
    <xf numFmtId="8" fontId="8" fillId="0" borderId="2" xfId="0" applyNumberFormat="1" applyFont="1" applyBorder="1" applyAlignment="1" applyProtection="1">
      <alignment vertical="top" wrapText="1"/>
    </xf>
    <xf numFmtId="0" fontId="8" fillId="0" borderId="19" xfId="0" applyFont="1" applyBorder="1" applyAlignment="1" applyProtection="1">
      <alignment horizontal="left" vertical="top" wrapText="1"/>
      <protection locked="0"/>
    </xf>
    <xf numFmtId="4" fontId="6" fillId="0" borderId="0" xfId="0" applyNumberFormat="1" applyFont="1" applyProtection="1">
      <protection locked="0"/>
    </xf>
    <xf numFmtId="4" fontId="8" fillId="0" borderId="0" xfId="0" applyNumberFormat="1" applyFont="1" applyProtection="1">
      <protection locked="0"/>
    </xf>
    <xf numFmtId="4" fontId="6" fillId="0" borderId="0" xfId="0" applyNumberFormat="1" applyFont="1" applyFill="1" applyBorder="1" applyProtection="1">
      <protection locked="0"/>
    </xf>
    <xf numFmtId="4" fontId="8" fillId="0" borderId="0" xfId="0" applyNumberFormat="1" applyFont="1" applyFill="1" applyBorder="1" applyProtection="1">
      <protection locked="0"/>
    </xf>
    <xf numFmtId="4" fontId="8" fillId="0" borderId="0" xfId="0" applyNumberFormat="1" applyFont="1" applyFill="1" applyBorder="1" applyAlignment="1" applyProtection="1">
      <protection locked="0"/>
    </xf>
    <xf numFmtId="4" fontId="7" fillId="0" borderId="0" xfId="0" applyNumberFormat="1" applyFont="1" applyFill="1" applyBorder="1" applyAlignment="1" applyProtection="1">
      <alignment vertical="top" wrapText="1"/>
      <protection locked="0"/>
    </xf>
    <xf numFmtId="4" fontId="8" fillId="0" borderId="2" xfId="0" applyNumberFormat="1" applyFont="1" applyBorder="1" applyProtection="1">
      <protection locked="0"/>
    </xf>
    <xf numFmtId="4" fontId="8" fillId="0" borderId="2" xfId="0" applyNumberFormat="1" applyFont="1" applyFill="1" applyBorder="1" applyProtection="1">
      <protection locked="0"/>
    </xf>
    <xf numFmtId="4" fontId="8" fillId="0" borderId="2" xfId="0" applyNumberFormat="1" applyFont="1" applyFill="1" applyBorder="1" applyAlignment="1" applyProtection="1">
      <protection locked="0"/>
    </xf>
    <xf numFmtId="0" fontId="9" fillId="0" borderId="2" xfId="10" applyFont="1" applyFill="1" applyBorder="1"/>
    <xf numFmtId="0" fontId="9" fillId="0" borderId="2" xfId="10" applyFont="1" applyFill="1" applyBorder="1" applyProtection="1">
      <protection hidden="1"/>
    </xf>
    <xf numFmtId="0" fontId="9" fillId="0" borderId="10" xfId="10" applyFont="1" applyFill="1" applyBorder="1"/>
    <xf numFmtId="0" fontId="9" fillId="0" borderId="9" xfId="10" applyFont="1" applyFill="1" applyBorder="1" applyProtection="1">
      <protection hidden="1"/>
    </xf>
    <xf numFmtId="0" fontId="9" fillId="0" borderId="1" xfId="10" applyFont="1" applyFill="1" applyBorder="1"/>
    <xf numFmtId="1" fontId="8" fillId="0" borderId="2" xfId="0" applyNumberFormat="1" applyFont="1" applyBorder="1" applyAlignment="1" applyProtection="1">
      <alignment horizontal="right" vertical="top" wrapText="1"/>
    </xf>
    <xf numFmtId="8" fontId="8" fillId="0" borderId="2" xfId="0" applyNumberFormat="1" applyFont="1" applyBorder="1"/>
    <xf numFmtId="8" fontId="8" fillId="0" borderId="9" xfId="0" applyNumberFormat="1" applyFont="1" applyBorder="1"/>
    <xf numFmtId="44" fontId="8" fillId="0" borderId="2" xfId="0" applyNumberFormat="1" applyFont="1" applyFill="1" applyBorder="1" applyAlignment="1" applyProtection="1">
      <alignment vertical="top" wrapText="1"/>
    </xf>
    <xf numFmtId="1" fontId="8" fillId="0" borderId="2" xfId="0" applyNumberFormat="1" applyFont="1" applyFill="1" applyBorder="1" applyAlignment="1" applyProtection="1">
      <alignment vertical="top" wrapText="1"/>
    </xf>
    <xf numFmtId="0" fontId="8" fillId="0" borderId="12" xfId="0" applyFont="1" applyBorder="1" applyAlignment="1" applyProtection="1">
      <alignment horizontal="center" vertical="top" wrapText="1"/>
      <protection locked="0"/>
    </xf>
    <xf numFmtId="0" fontId="8" fillId="0" borderId="10" xfId="0" applyFont="1" applyFill="1" applyBorder="1" applyAlignment="1" applyProtection="1">
      <alignment horizontal="center" vertical="top" wrapText="1"/>
      <protection locked="0"/>
    </xf>
    <xf numFmtId="0" fontId="9" fillId="0" borderId="10" xfId="10" applyFont="1" applyFill="1" applyBorder="1" applyProtection="1">
      <protection locked="0" hidden="1"/>
    </xf>
    <xf numFmtId="0" fontId="9" fillId="0" borderId="1" xfId="10" applyFont="1" applyFill="1" applyBorder="1" applyAlignment="1" applyProtection="1">
      <alignment horizontal="right"/>
      <protection locked="0" hidden="1"/>
    </xf>
    <xf numFmtId="44" fontId="8" fillId="0" borderId="10" xfId="0" applyNumberFormat="1" applyFont="1" applyBorder="1" applyAlignment="1" applyProtection="1">
      <alignment horizontal="right"/>
      <protection locked="0"/>
    </xf>
    <xf numFmtId="0" fontId="7" fillId="4" borderId="11" xfId="0" applyFont="1" applyFill="1" applyBorder="1" applyAlignment="1" applyProtection="1">
      <alignment vertical="top" wrapText="1"/>
      <protection locked="0"/>
    </xf>
    <xf numFmtId="0" fontId="8" fillId="0" borderId="14" xfId="0" applyFont="1" applyFill="1" applyBorder="1" applyAlignment="1" applyProtection="1">
      <alignment vertical="top" wrapText="1"/>
      <protection locked="0"/>
    </xf>
    <xf numFmtId="0" fontId="9" fillId="0" borderId="14" xfId="10" applyFont="1" applyFill="1" applyBorder="1" applyProtection="1">
      <protection locked="0"/>
    </xf>
    <xf numFmtId="0" fontId="8" fillId="0" borderId="11" xfId="0" applyFont="1" applyBorder="1" applyAlignment="1" applyProtection="1">
      <alignment vertical="top" wrapText="1"/>
      <protection locked="0"/>
    </xf>
    <xf numFmtId="0" fontId="9" fillId="0" borderId="10" xfId="10" applyFont="1" applyFill="1" applyBorder="1" applyAlignment="1" applyProtection="1">
      <alignment horizontal="center"/>
      <protection locked="0" hidden="1"/>
    </xf>
    <xf numFmtId="0" fontId="9" fillId="0" borderId="12" xfId="10" applyFont="1" applyFill="1" applyBorder="1" applyProtection="1">
      <protection locked="0" hidden="1"/>
    </xf>
    <xf numFmtId="0" fontId="4" fillId="0" borderId="3" xfId="10" applyFont="1" applyFill="1" applyBorder="1" applyAlignment="1" applyProtection="1">
      <alignment wrapText="1"/>
      <protection locked="0"/>
    </xf>
    <xf numFmtId="0" fontId="8" fillId="0" borderId="0" xfId="0" applyFont="1" applyAlignment="1" applyProtection="1">
      <alignment horizontal="right"/>
      <protection locked="0"/>
    </xf>
    <xf numFmtId="44" fontId="8" fillId="0" borderId="0" xfId="0" applyNumberFormat="1" applyFont="1" applyFill="1" applyBorder="1" applyProtection="1">
      <protection locked="0"/>
    </xf>
    <xf numFmtId="0" fontId="9" fillId="0" borderId="3" xfId="10" applyFont="1" applyFill="1" applyBorder="1" applyAlignment="1" applyProtection="1">
      <alignment horizontal="left"/>
      <protection locked="0"/>
    </xf>
    <xf numFmtId="0" fontId="8" fillId="0" borderId="8" xfId="0" applyFont="1" applyBorder="1" applyAlignment="1" applyProtection="1">
      <alignment vertical="top" wrapText="1"/>
      <protection locked="0"/>
    </xf>
    <xf numFmtId="0" fontId="8" fillId="0" borderId="3" xfId="10" applyFont="1" applyFill="1" applyBorder="1" applyAlignment="1" applyProtection="1">
      <alignment wrapText="1"/>
      <protection locked="0"/>
    </xf>
    <xf numFmtId="0" fontId="8" fillId="0" borderId="1" xfId="10" applyFont="1" applyFill="1" applyBorder="1" applyAlignment="1" applyProtection="1">
      <alignment horizontal="right" wrapText="1"/>
      <protection locked="0"/>
    </xf>
    <xf numFmtId="0" fontId="1" fillId="0" borderId="0" xfId="0" applyFont="1" applyFill="1" applyBorder="1" applyProtection="1">
      <protection locked="0"/>
    </xf>
    <xf numFmtId="0" fontId="8" fillId="0" borderId="8"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19" xfId="0" applyFont="1" applyBorder="1" applyAlignment="1" applyProtection="1">
      <alignment horizontal="left" vertical="top" wrapText="1"/>
      <protection locked="0"/>
    </xf>
    <xf numFmtId="0" fontId="8" fillId="0" borderId="8" xfId="0" applyFont="1" applyBorder="1" applyAlignment="1" applyProtection="1">
      <alignment horizontal="center" vertical="top" wrapText="1"/>
      <protection locked="0"/>
    </xf>
    <xf numFmtId="0" fontId="8" fillId="0" borderId="9" xfId="0" applyFont="1" applyBorder="1" applyAlignment="1" applyProtection="1">
      <alignment horizontal="center" vertical="top" wrapText="1"/>
      <protection locked="0"/>
    </xf>
    <xf numFmtId="0" fontId="8" fillId="0" borderId="8" xfId="0" applyFont="1" applyFill="1" applyBorder="1" applyAlignment="1" applyProtection="1">
      <alignment horizontal="center" vertical="top" wrapText="1"/>
      <protection locked="0"/>
    </xf>
    <xf numFmtId="0" fontId="8" fillId="0" borderId="8" xfId="0" applyFont="1" applyFill="1" applyBorder="1" applyAlignment="1" applyProtection="1">
      <alignment horizontal="left" vertical="top" wrapText="1"/>
      <protection locked="0"/>
    </xf>
    <xf numFmtId="0" fontId="8" fillId="0" borderId="2" xfId="0" applyFont="1" applyBorder="1" applyAlignment="1" applyProtection="1">
      <alignment horizontal="left" vertical="top" wrapText="1"/>
      <protection locked="0"/>
    </xf>
    <xf numFmtId="0" fontId="8" fillId="0" borderId="2" xfId="0" applyFont="1" applyBorder="1" applyAlignment="1" applyProtection="1">
      <alignment horizontal="center" vertical="top" wrapText="1"/>
      <protection locked="0"/>
    </xf>
    <xf numFmtId="44" fontId="8" fillId="0" borderId="9" xfId="0" applyNumberFormat="1" applyFont="1" applyBorder="1" applyAlignment="1" applyProtection="1">
      <alignment vertical="top" wrapText="1"/>
    </xf>
    <xf numFmtId="1" fontId="8" fillId="0" borderId="9" xfId="0" applyNumberFormat="1" applyFont="1" applyBorder="1" applyAlignment="1" applyProtection="1">
      <alignment vertical="top" wrapText="1"/>
    </xf>
    <xf numFmtId="0" fontId="8" fillId="0" borderId="17" xfId="0" applyFont="1" applyFill="1" applyBorder="1" applyProtection="1">
      <protection locked="0"/>
    </xf>
    <xf numFmtId="0" fontId="8" fillId="0" borderId="2" xfId="0" applyFont="1" applyFill="1" applyBorder="1" applyAlignment="1" applyProtection="1">
      <alignment horizontal="left" vertical="top" wrapText="1"/>
      <protection locked="0"/>
    </xf>
    <xf numFmtId="0" fontId="8" fillId="0" borderId="8" xfId="0" applyFont="1" applyFill="1" applyBorder="1" applyAlignment="1" applyProtection="1">
      <alignment horizontal="left" vertical="top"/>
      <protection locked="0"/>
    </xf>
    <xf numFmtId="0" fontId="8" fillId="0" borderId="0" xfId="0" applyFont="1" applyBorder="1" applyAlignment="1" applyProtection="1">
      <alignment vertical="top" wrapText="1"/>
      <protection locked="0"/>
    </xf>
    <xf numFmtId="44" fontId="8" fillId="6" borderId="2" xfId="0" applyNumberFormat="1" applyFont="1" applyFill="1" applyBorder="1" applyAlignment="1" applyProtection="1">
      <alignment vertical="top" wrapText="1"/>
    </xf>
    <xf numFmtId="0" fontId="0" fillId="0" borderId="0" xfId="0" applyFill="1"/>
    <xf numFmtId="0" fontId="25" fillId="0" borderId="2" xfId="0" applyFont="1" applyBorder="1"/>
    <xf numFmtId="0" fontId="8" fillId="0" borderId="13" xfId="0" applyFont="1" applyFill="1" applyBorder="1" applyAlignment="1" applyProtection="1">
      <alignment horizontal="center" vertical="top" wrapText="1"/>
      <protection locked="0"/>
    </xf>
    <xf numFmtId="0" fontId="8" fillId="0" borderId="14" xfId="0" applyFont="1" applyFill="1" applyBorder="1" applyAlignment="1" applyProtection="1">
      <alignment horizontal="center" vertical="top" wrapText="1"/>
      <protection locked="0"/>
    </xf>
    <xf numFmtId="0" fontId="25" fillId="0" borderId="0" xfId="0" applyFont="1"/>
    <xf numFmtId="44" fontId="8" fillId="0" borderId="2" xfId="3" applyNumberFormat="1" applyFont="1" applyBorder="1" applyAlignment="1" applyProtection="1">
      <alignment vertical="top" wrapText="1"/>
      <protection locked="0"/>
    </xf>
    <xf numFmtId="0" fontId="9" fillId="0" borderId="3" xfId="10" applyFont="1" applyFill="1" applyBorder="1" applyAlignment="1" applyProtection="1">
      <alignment horizontal="left" wrapText="1"/>
      <protection locked="0"/>
    </xf>
    <xf numFmtId="0" fontId="9" fillId="0" borderId="1" xfId="10" applyFont="1" applyFill="1" applyBorder="1" applyAlignment="1" applyProtection="1">
      <alignment horizontal="left" wrapText="1"/>
      <protection locked="0"/>
    </xf>
    <xf numFmtId="0" fontId="8" fillId="0" borderId="0" xfId="0" applyFont="1" applyBorder="1" applyAlignment="1" applyProtection="1">
      <alignment horizontal="center"/>
      <protection locked="0"/>
    </xf>
    <xf numFmtId="44" fontId="8" fillId="0" borderId="2" xfId="0" applyNumberFormat="1" applyFont="1" applyFill="1" applyBorder="1" applyAlignment="1" applyProtection="1">
      <alignment vertical="center" wrapText="1"/>
      <protection locked="0"/>
    </xf>
    <xf numFmtId="0" fontId="8" fillId="0" borderId="0" xfId="0" applyFont="1" applyFill="1" applyBorder="1" applyAlignment="1" applyProtection="1">
      <alignment vertical="center"/>
      <protection locked="0"/>
    </xf>
    <xf numFmtId="44" fontId="8" fillId="0" borderId="2" xfId="0" applyNumberFormat="1" applyFont="1" applyBorder="1" applyAlignment="1" applyProtection="1">
      <alignment vertical="center" wrapText="1"/>
    </xf>
    <xf numFmtId="1" fontId="8" fillId="0" borderId="2" xfId="0" applyNumberFormat="1" applyFont="1" applyBorder="1" applyAlignment="1" applyProtection="1">
      <alignment vertical="center" wrapText="1"/>
    </xf>
    <xf numFmtId="0" fontId="7" fillId="4" borderId="1" xfId="0" applyFont="1" applyFill="1" applyBorder="1" applyAlignment="1" applyProtection="1">
      <alignment vertical="center" wrapText="1"/>
      <protection locked="0"/>
    </xf>
    <xf numFmtId="0" fontId="18" fillId="6" borderId="2" xfId="0" applyFont="1" applyFill="1" applyBorder="1" applyAlignment="1" applyProtection="1">
      <alignment wrapText="1"/>
      <protection locked="0"/>
    </xf>
    <xf numFmtId="0" fontId="8" fillId="0" borderId="8" xfId="0" applyFont="1" applyBorder="1" applyAlignment="1" applyProtection="1">
      <alignment horizontal="left" vertical="top" wrapText="1"/>
      <protection locked="0"/>
    </xf>
    <xf numFmtId="0" fontId="8" fillId="0" borderId="19" xfId="0" applyFont="1" applyBorder="1" applyAlignment="1" applyProtection="1">
      <alignment horizontal="left" vertical="top" wrapText="1"/>
      <protection locked="0"/>
    </xf>
    <xf numFmtId="0" fontId="8" fillId="0" borderId="9" xfId="0" applyFont="1" applyFill="1" applyBorder="1" applyAlignment="1" applyProtection="1">
      <alignment horizontal="left" vertical="top" wrapText="1"/>
      <protection locked="0"/>
    </xf>
    <xf numFmtId="0" fontId="8" fillId="0" borderId="19" xfId="0" applyFont="1" applyFill="1" applyBorder="1" applyAlignment="1" applyProtection="1">
      <alignment horizontal="left" vertical="top" wrapText="1"/>
      <protection locked="0"/>
    </xf>
    <xf numFmtId="44" fontId="29" fillId="0" borderId="2" xfId="0" applyNumberFormat="1" applyFont="1" applyFill="1" applyBorder="1" applyProtection="1"/>
    <xf numFmtId="0" fontId="9" fillId="0" borderId="0" xfId="10" applyFont="1" applyFill="1" applyAlignment="1" applyProtection="1">
      <alignment wrapText="1"/>
      <protection locked="0" hidden="1"/>
    </xf>
    <xf numFmtId="0" fontId="9" fillId="6" borderId="0" xfId="10" applyFont="1" applyFill="1" applyProtection="1">
      <protection locked="0" hidden="1"/>
    </xf>
    <xf numFmtId="0" fontId="9" fillId="6" borderId="0" xfId="10" applyFont="1" applyFill="1" applyProtection="1">
      <protection locked="0"/>
    </xf>
    <xf numFmtId="0" fontId="8" fillId="6" borderId="0" xfId="0" applyFont="1" applyFill="1" applyProtection="1">
      <protection locked="0"/>
    </xf>
    <xf numFmtId="0" fontId="31" fillId="0" borderId="0" xfId="0" applyFont="1"/>
    <xf numFmtId="0" fontId="32" fillId="0" borderId="2" xfId="0" applyFont="1" applyFill="1" applyBorder="1" applyProtection="1">
      <protection locked="0"/>
    </xf>
    <xf numFmtId="0" fontId="8" fillId="0" borderId="8" xfId="0" applyFont="1" applyFill="1" applyBorder="1" applyAlignment="1" applyProtection="1">
      <alignment horizontal="left" vertical="top" wrapText="1"/>
      <protection locked="0"/>
    </xf>
    <xf numFmtId="44" fontId="8" fillId="0" borderId="20" xfId="0" applyNumberFormat="1" applyFont="1" applyBorder="1" applyAlignment="1" applyProtection="1">
      <alignment vertical="top" wrapText="1"/>
    </xf>
    <xf numFmtId="0" fontId="1" fillId="0" borderId="0" xfId="0" applyFont="1" applyFill="1"/>
    <xf numFmtId="0" fontId="25" fillId="0" borderId="0" xfId="0" applyFont="1" applyFill="1"/>
    <xf numFmtId="0" fontId="12" fillId="0" borderId="2" xfId="10" applyFont="1" applyFill="1" applyBorder="1" applyAlignment="1" applyProtection="1">
      <alignment horizontal="left" vertical="justify"/>
      <protection locked="0"/>
    </xf>
    <xf numFmtId="0" fontId="33" fillId="0" borderId="0" xfId="0" applyFont="1" applyFill="1" applyBorder="1" applyProtection="1"/>
    <xf numFmtId="44" fontId="8" fillId="0" borderId="20" xfId="0" applyNumberFormat="1" applyFont="1" applyFill="1" applyBorder="1" applyAlignment="1" applyProtection="1">
      <alignment vertical="top" wrapText="1"/>
    </xf>
    <xf numFmtId="8" fontId="8" fillId="0" borderId="20" xfId="0" applyNumberFormat="1" applyFont="1" applyFill="1" applyBorder="1" applyAlignment="1" applyProtection="1">
      <alignment vertical="top" wrapText="1"/>
    </xf>
    <xf numFmtId="0" fontId="9" fillId="0" borderId="3" xfId="10" applyFont="1" applyFill="1" applyBorder="1" applyAlignment="1" applyProtection="1">
      <alignment horizontal="justify" vertical="justify"/>
      <protection locked="0"/>
    </xf>
    <xf numFmtId="0" fontId="9" fillId="5" borderId="0" xfId="10" applyFont="1" applyFill="1" applyProtection="1">
      <protection locked="0" hidden="1"/>
    </xf>
    <xf numFmtId="0" fontId="9" fillId="5" borderId="0" xfId="10" applyFont="1" applyFill="1" applyProtection="1">
      <protection locked="0"/>
    </xf>
    <xf numFmtId="44" fontId="8" fillId="5" borderId="0" xfId="0" applyNumberFormat="1" applyFont="1" applyFill="1" applyProtection="1">
      <protection locked="0"/>
    </xf>
    <xf numFmtId="44" fontId="8" fillId="5" borderId="2" xfId="0" applyNumberFormat="1" applyFont="1" applyFill="1" applyBorder="1" applyAlignment="1" applyProtection="1">
      <alignment vertical="top" wrapText="1"/>
    </xf>
    <xf numFmtId="0" fontId="9" fillId="5" borderId="12" xfId="10" applyFont="1" applyFill="1" applyBorder="1" applyProtection="1">
      <protection locked="0" hidden="1"/>
    </xf>
    <xf numFmtId="0" fontId="9" fillId="5" borderId="1" xfId="10" applyFont="1" applyFill="1" applyBorder="1" applyProtection="1">
      <protection locked="0" hidden="1"/>
    </xf>
    <xf numFmtId="0" fontId="9" fillId="0" borderId="7" xfId="10" applyFont="1" applyFill="1" applyBorder="1" applyAlignment="1" applyProtection="1">
      <alignment wrapText="1"/>
      <protection locked="0"/>
    </xf>
    <xf numFmtId="0" fontId="9" fillId="0" borderId="7" xfId="10" applyFont="1" applyFill="1" applyBorder="1" applyAlignment="1" applyProtection="1">
      <alignment vertical="top" wrapText="1"/>
      <protection locked="0"/>
    </xf>
    <xf numFmtId="0" fontId="8" fillId="4" borderId="11" xfId="0" applyFont="1" applyFill="1" applyBorder="1" applyAlignment="1" applyProtection="1">
      <alignment vertical="top" wrapText="1"/>
      <protection locked="0"/>
    </xf>
    <xf numFmtId="0" fontId="8" fillId="4" borderId="16" xfId="0" applyFont="1" applyFill="1" applyBorder="1" applyAlignment="1" applyProtection="1">
      <alignment vertical="top" wrapText="1"/>
      <protection locked="0"/>
    </xf>
    <xf numFmtId="0" fontId="9" fillId="5" borderId="16" xfId="10" applyFont="1" applyFill="1" applyBorder="1" applyProtection="1">
      <protection locked="0"/>
    </xf>
    <xf numFmtId="0" fontId="9" fillId="5" borderId="7" xfId="10" applyFont="1" applyFill="1" applyBorder="1" applyProtection="1">
      <protection locked="0"/>
    </xf>
    <xf numFmtId="0" fontId="8" fillId="5" borderId="11" xfId="0" applyFont="1" applyFill="1" applyBorder="1" applyAlignment="1" applyProtection="1">
      <protection locked="0"/>
    </xf>
    <xf numFmtId="0" fontId="8" fillId="5" borderId="13" xfId="0" applyFont="1" applyFill="1" applyBorder="1" applyAlignment="1" applyProtection="1">
      <protection locked="0"/>
    </xf>
    <xf numFmtId="0" fontId="8" fillId="5" borderId="13" xfId="0" applyFont="1" applyFill="1" applyBorder="1" applyProtection="1">
      <protection locked="0"/>
    </xf>
    <xf numFmtId="0" fontId="9" fillId="5" borderId="18" xfId="10" applyFont="1" applyFill="1" applyBorder="1" applyProtection="1">
      <protection locked="0"/>
    </xf>
    <xf numFmtId="0" fontId="8" fillId="5" borderId="14" xfId="0" applyFont="1" applyFill="1" applyBorder="1" applyProtection="1">
      <protection locked="0"/>
    </xf>
    <xf numFmtId="0" fontId="9" fillId="5" borderId="10" xfId="10" applyFont="1" applyFill="1" applyBorder="1" applyProtection="1">
      <protection locked="0"/>
    </xf>
    <xf numFmtId="44" fontId="8" fillId="0" borderId="20" xfId="0" applyNumberFormat="1" applyFont="1" applyBorder="1" applyAlignment="1" applyProtection="1">
      <alignment vertical="top" wrapText="1"/>
      <protection locked="0"/>
    </xf>
    <xf numFmtId="44" fontId="8" fillId="4" borderId="20" xfId="0" applyNumberFormat="1" applyFont="1" applyFill="1" applyBorder="1" applyAlignment="1" applyProtection="1">
      <alignment vertical="top" wrapText="1"/>
      <protection locked="0"/>
    </xf>
    <xf numFmtId="0" fontId="18" fillId="5" borderId="2" xfId="0" applyFont="1" applyFill="1" applyBorder="1" applyAlignment="1" applyProtection="1">
      <alignment wrapText="1"/>
      <protection locked="0"/>
    </xf>
    <xf numFmtId="0" fontId="18" fillId="5" borderId="2" xfId="0" applyFont="1" applyFill="1" applyBorder="1" applyAlignment="1" applyProtection="1">
      <alignment horizontal="justify" vertical="justify"/>
      <protection locked="0"/>
    </xf>
    <xf numFmtId="0" fontId="1" fillId="5" borderId="0" xfId="0" applyFont="1" applyFill="1"/>
    <xf numFmtId="0" fontId="0" fillId="5" borderId="0" xfId="0" applyFill="1"/>
    <xf numFmtId="44" fontId="8" fillId="0" borderId="2" xfId="0" applyNumberFormat="1" applyFont="1" applyFill="1" applyBorder="1" applyAlignment="1" applyProtection="1">
      <alignment horizontal="right" vertical="top" wrapText="1"/>
      <protection locked="0"/>
    </xf>
    <xf numFmtId="0" fontId="30" fillId="0" borderId="0" xfId="0" applyFont="1" applyFill="1"/>
    <xf numFmtId="0" fontId="18" fillId="6" borderId="2" xfId="0" applyFont="1" applyFill="1" applyBorder="1" applyAlignment="1" applyProtection="1">
      <alignment horizontal="justify" vertical="justify"/>
      <protection locked="0"/>
    </xf>
    <xf numFmtId="0" fontId="7" fillId="4" borderId="20" xfId="0" applyFont="1" applyFill="1" applyBorder="1" applyAlignment="1" applyProtection="1">
      <alignment horizontal="left" vertical="center" wrapText="1"/>
      <protection locked="0"/>
    </xf>
    <xf numFmtId="8" fontId="8" fillId="0" borderId="20" xfId="0" applyNumberFormat="1" applyFont="1" applyBorder="1" applyAlignment="1" applyProtection="1">
      <alignment vertical="top" wrapText="1"/>
      <protection locked="0"/>
    </xf>
    <xf numFmtId="8" fontId="8" fillId="0" borderId="20" xfId="0" applyNumberFormat="1" applyFont="1" applyFill="1" applyBorder="1" applyAlignment="1" applyProtection="1">
      <alignment vertical="top" wrapText="1"/>
      <protection locked="0"/>
    </xf>
    <xf numFmtId="44" fontId="8" fillId="0" borderId="20" xfId="0" applyNumberFormat="1" applyFont="1" applyBorder="1" applyAlignment="1" applyProtection="1">
      <alignment vertical="center" wrapText="1"/>
      <protection locked="0"/>
    </xf>
    <xf numFmtId="0" fontId="19" fillId="0" borderId="0" xfId="0" applyFont="1" applyFill="1"/>
    <xf numFmtId="0" fontId="12" fillId="5" borderId="3" xfId="10" applyFont="1" applyFill="1" applyBorder="1" applyProtection="1">
      <protection locked="0"/>
    </xf>
    <xf numFmtId="44" fontId="8" fillId="5" borderId="2" xfId="0" applyNumberFormat="1" applyFont="1" applyFill="1" applyBorder="1" applyAlignment="1" applyProtection="1">
      <protection locked="0"/>
    </xf>
    <xf numFmtId="44" fontId="8" fillId="5" borderId="2" xfId="0" applyNumberFormat="1" applyFont="1" applyFill="1" applyBorder="1" applyAlignment="1" applyProtection="1">
      <alignment vertical="top" wrapText="1"/>
      <protection locked="0"/>
    </xf>
    <xf numFmtId="0" fontId="12" fillId="5" borderId="3" xfId="10" applyFont="1" applyFill="1" applyBorder="1" applyAlignment="1" applyProtection="1">
      <alignment horizontal="left"/>
      <protection locked="0"/>
    </xf>
    <xf numFmtId="0" fontId="12" fillId="5" borderId="1" xfId="10" applyFont="1" applyFill="1" applyBorder="1" applyAlignment="1" applyProtection="1">
      <alignment horizontal="left"/>
      <protection locked="0"/>
    </xf>
    <xf numFmtId="0" fontId="12" fillId="5" borderId="3" xfId="10" applyFont="1" applyFill="1" applyBorder="1" applyAlignment="1" applyProtection="1">
      <protection locked="0"/>
    </xf>
    <xf numFmtId="0" fontId="12" fillId="5" borderId="1" xfId="10" applyFont="1" applyFill="1" applyBorder="1" applyAlignment="1" applyProtection="1">
      <alignment horizontal="right"/>
      <protection locked="0"/>
    </xf>
    <xf numFmtId="0" fontId="8" fillId="5" borderId="1" xfId="0" applyFont="1" applyFill="1" applyBorder="1" applyAlignment="1" applyProtection="1">
      <alignment horizontal="center" vertical="top" wrapText="1"/>
      <protection locked="0"/>
    </xf>
    <xf numFmtId="0" fontId="8" fillId="5" borderId="0" xfId="0" applyFont="1" applyFill="1" applyBorder="1" applyAlignment="1" applyProtection="1">
      <alignment horizontal="center" wrapText="1"/>
      <protection locked="0"/>
    </xf>
    <xf numFmtId="0" fontId="8" fillId="5" borderId="2" xfId="0" applyFont="1" applyFill="1" applyBorder="1" applyAlignment="1" applyProtection="1">
      <alignment horizontal="center" vertical="top" wrapText="1"/>
      <protection locked="0"/>
    </xf>
    <xf numFmtId="0" fontId="8" fillId="5" borderId="8" xfId="0" applyFont="1" applyFill="1" applyBorder="1" applyAlignment="1" applyProtection="1">
      <alignment horizontal="center" vertical="top" wrapText="1"/>
      <protection locked="0"/>
    </xf>
    <xf numFmtId="44" fontId="8" fillId="5" borderId="8" xfId="0" applyNumberFormat="1" applyFont="1" applyFill="1" applyBorder="1" applyAlignment="1" applyProtection="1">
      <alignment vertical="top" wrapText="1"/>
      <protection locked="0"/>
    </xf>
    <xf numFmtId="0" fontId="18" fillId="5" borderId="2" xfId="0" applyFont="1" applyFill="1" applyBorder="1" applyProtection="1">
      <protection locked="0"/>
    </xf>
    <xf numFmtId="44" fontId="8" fillId="0" borderId="20" xfId="0" applyNumberFormat="1" applyFont="1" applyFill="1" applyBorder="1" applyAlignment="1" applyProtection="1">
      <alignment vertical="top" wrapText="1"/>
      <protection locked="0"/>
    </xf>
    <xf numFmtId="44" fontId="8" fillId="4" borderId="20" xfId="0" applyNumberFormat="1" applyFont="1" applyFill="1" applyBorder="1" applyAlignment="1" applyProtection="1">
      <alignment horizontal="right" vertical="top" wrapText="1"/>
      <protection locked="0"/>
    </xf>
    <xf numFmtId="44" fontId="8" fillId="0" borderId="20" xfId="0" applyNumberFormat="1" applyFont="1" applyBorder="1" applyAlignment="1" applyProtection="1">
      <alignment horizontal="right" vertical="top" wrapText="1"/>
      <protection locked="0"/>
    </xf>
    <xf numFmtId="44" fontId="8" fillId="0" borderId="8" xfId="0" applyNumberFormat="1" applyFont="1" applyBorder="1" applyAlignment="1" applyProtection="1">
      <alignment horizontal="center" vertical="top" wrapText="1"/>
      <protection locked="0"/>
    </xf>
    <xf numFmtId="44" fontId="8" fillId="0" borderId="20" xfId="1" applyNumberFormat="1" applyFont="1" applyFill="1" applyBorder="1" applyAlignment="1" applyProtection="1">
      <alignment vertical="top"/>
      <protection locked="0"/>
    </xf>
    <xf numFmtId="165" fontId="1" fillId="0" borderId="2" xfId="0" applyNumberFormat="1" applyFont="1" applyFill="1" applyBorder="1"/>
    <xf numFmtId="3" fontId="1" fillId="0" borderId="2" xfId="0" applyNumberFormat="1" applyFont="1" applyFill="1" applyBorder="1" applyAlignment="1">
      <alignment horizontal="center"/>
    </xf>
    <xf numFmtId="165" fontId="1" fillId="0" borderId="2" xfId="0" applyNumberFormat="1" applyFont="1" applyFill="1" applyBorder="1" applyAlignment="1">
      <alignment horizontal="right"/>
    </xf>
    <xf numFmtId="0" fontId="8" fillId="0" borderId="18" xfId="0" applyFont="1" applyBorder="1" applyAlignment="1" applyProtection="1">
      <alignment horizontal="left" vertical="top" wrapText="1"/>
      <protection locked="0"/>
    </xf>
    <xf numFmtId="0" fontId="8" fillId="0" borderId="1" xfId="1" applyFont="1" applyFill="1" applyBorder="1" applyProtection="1">
      <protection locked="0" hidden="1"/>
    </xf>
    <xf numFmtId="0" fontId="8" fillId="0" borderId="10" xfId="0" applyFont="1" applyBorder="1" applyAlignment="1" applyProtection="1">
      <alignment vertical="top" wrapText="1"/>
      <protection locked="0"/>
    </xf>
    <xf numFmtId="0" fontId="35" fillId="0" borderId="2" xfId="0" applyFont="1" applyBorder="1" applyAlignment="1">
      <alignment wrapText="1"/>
    </xf>
    <xf numFmtId="0" fontId="8" fillId="0" borderId="19" xfId="0" applyFont="1" applyBorder="1" applyAlignment="1" applyProtection="1">
      <alignment vertical="top" wrapText="1"/>
      <protection locked="0"/>
    </xf>
    <xf numFmtId="0" fontId="8" fillId="0" borderId="9" xfId="0" applyFont="1" applyBorder="1" applyAlignment="1" applyProtection="1">
      <alignment vertical="top" wrapText="1"/>
      <protection locked="0"/>
    </xf>
    <xf numFmtId="49" fontId="10" fillId="0" borderId="0" xfId="0" applyNumberFormat="1" applyFont="1" applyFill="1" applyBorder="1" applyAlignment="1" applyProtection="1">
      <alignment horizontal="center" vertical="center"/>
      <protection locked="0"/>
    </xf>
    <xf numFmtId="0" fontId="9" fillId="0" borderId="0" xfId="10" applyFont="1" applyFill="1" applyBorder="1" applyAlignment="1" applyProtection="1">
      <alignment horizontal="left"/>
      <protection locked="0"/>
    </xf>
    <xf numFmtId="44" fontId="8" fillId="0" borderId="0" xfId="0" applyNumberFormat="1" applyFont="1" applyFill="1" applyBorder="1" applyAlignment="1" applyProtection="1">
      <alignment vertical="top" wrapText="1"/>
      <protection locked="0"/>
    </xf>
    <xf numFmtId="8" fontId="8" fillId="0" borderId="0" xfId="0" applyNumberFormat="1" applyFont="1" applyBorder="1" applyAlignment="1" applyProtection="1">
      <alignment vertical="top" wrapText="1"/>
    </xf>
    <xf numFmtId="44" fontId="8" fillId="0" borderId="0" xfId="0" applyNumberFormat="1" applyFont="1" applyBorder="1" applyAlignment="1" applyProtection="1">
      <alignment vertical="top" wrapText="1"/>
    </xf>
    <xf numFmtId="1" fontId="8" fillId="0" borderId="0" xfId="0" applyNumberFormat="1" applyFont="1" applyBorder="1" applyAlignment="1" applyProtection="1">
      <alignment vertical="top" wrapText="1"/>
    </xf>
    <xf numFmtId="0" fontId="9" fillId="0" borderId="3" xfId="10" applyFont="1" applyFill="1" applyBorder="1" applyAlignment="1" applyProtection="1">
      <alignment horizontal="left"/>
      <protection locked="0"/>
    </xf>
    <xf numFmtId="0" fontId="9" fillId="0" borderId="1" xfId="10" applyFont="1" applyFill="1" applyBorder="1" applyAlignment="1" applyProtection="1">
      <alignment horizontal="left"/>
      <protection locked="0"/>
    </xf>
    <xf numFmtId="44" fontId="7" fillId="4" borderId="2" xfId="0" applyNumberFormat="1" applyFont="1" applyFill="1" applyBorder="1" applyAlignment="1" applyProtection="1">
      <alignment horizontal="center" vertical="center" wrapText="1"/>
    </xf>
    <xf numFmtId="0" fontId="7" fillId="0" borderId="0" xfId="0" applyFont="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0" xfId="0" applyFont="1" applyAlignment="1" applyProtection="1">
      <alignment horizontal="left" wrapText="1"/>
      <protection locked="0"/>
    </xf>
    <xf numFmtId="0" fontId="8" fillId="0" borderId="8"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19" xfId="0" applyFont="1" applyBorder="1" applyAlignment="1" applyProtection="1">
      <alignment horizontal="left" vertical="top" wrapText="1"/>
      <protection locked="0"/>
    </xf>
    <xf numFmtId="0" fontId="8" fillId="0" borderId="12" xfId="0" applyFont="1" applyFill="1" applyBorder="1" applyAlignment="1" applyProtection="1">
      <alignment horizontal="center" vertical="top" wrapText="1"/>
      <protection locked="0"/>
    </xf>
    <xf numFmtId="0" fontId="8" fillId="0" borderId="18" xfId="0" applyFont="1" applyFill="1" applyBorder="1" applyAlignment="1" applyProtection="1">
      <alignment horizontal="center" vertical="top" wrapText="1"/>
      <protection locked="0"/>
    </xf>
    <xf numFmtId="0" fontId="8" fillId="0" borderId="10" xfId="0" applyFont="1" applyFill="1" applyBorder="1" applyAlignment="1" applyProtection="1">
      <alignment horizontal="center" vertical="top" wrapText="1"/>
      <protection locked="0"/>
    </xf>
    <xf numFmtId="0" fontId="8" fillId="0" borderId="11" xfId="0" applyFont="1" applyBorder="1" applyAlignment="1" applyProtection="1">
      <alignment horizontal="center" vertical="top" wrapText="1"/>
      <protection locked="0"/>
    </xf>
    <xf numFmtId="0" fontId="8" fillId="0" borderId="13" xfId="0" applyFont="1" applyBorder="1" applyAlignment="1" applyProtection="1">
      <alignment horizontal="center" vertical="top" wrapText="1"/>
      <protection locked="0"/>
    </xf>
    <xf numFmtId="0" fontId="8" fillId="0" borderId="14" xfId="0" applyFont="1" applyBorder="1" applyAlignment="1" applyProtection="1">
      <alignment horizontal="center" vertical="top" wrapText="1"/>
      <protection locked="0"/>
    </xf>
    <xf numFmtId="0" fontId="5" fillId="0" borderId="0"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protection locked="0"/>
    </xf>
    <xf numFmtId="0" fontId="7" fillId="4" borderId="2" xfId="0" applyFont="1" applyFill="1" applyBorder="1" applyAlignment="1" applyProtection="1">
      <alignment horizontal="left" vertical="center" wrapText="1"/>
      <protection locked="0"/>
    </xf>
    <xf numFmtId="0" fontId="7" fillId="4" borderId="2" xfId="0" applyFont="1" applyFill="1" applyBorder="1" applyAlignment="1" applyProtection="1">
      <alignment horizontal="center" vertical="center" wrapText="1"/>
      <protection locked="0"/>
    </xf>
    <xf numFmtId="44" fontId="7" fillId="4" borderId="2" xfId="0" applyNumberFormat="1" applyFont="1" applyFill="1" applyBorder="1" applyAlignment="1" applyProtection="1">
      <alignment horizontal="center" vertical="center" wrapText="1"/>
      <protection locked="0"/>
    </xf>
    <xf numFmtId="0" fontId="5" fillId="4" borderId="3" xfId="0" applyFont="1" applyFill="1" applyBorder="1" applyAlignment="1" applyProtection="1">
      <alignment horizontal="left" vertical="center" wrapText="1"/>
      <protection locked="0"/>
    </xf>
    <xf numFmtId="0" fontId="5" fillId="4" borderId="1" xfId="0" applyFont="1" applyFill="1" applyBorder="1" applyAlignment="1" applyProtection="1">
      <alignment horizontal="left" vertical="center" wrapText="1"/>
      <protection locked="0"/>
    </xf>
    <xf numFmtId="0" fontId="8" fillId="0" borderId="8" xfId="0" applyFont="1" applyBorder="1" applyAlignment="1" applyProtection="1">
      <alignment horizontal="center" vertical="top" wrapText="1"/>
      <protection locked="0"/>
    </xf>
    <xf numFmtId="0" fontId="8" fillId="0" borderId="19" xfId="0" applyFont="1" applyBorder="1" applyAlignment="1" applyProtection="1">
      <alignment horizontal="center" vertical="top" wrapText="1"/>
      <protection locked="0"/>
    </xf>
    <xf numFmtId="0" fontId="8" fillId="0" borderId="9" xfId="0" applyFont="1" applyBorder="1" applyAlignment="1" applyProtection="1">
      <alignment horizontal="center" vertical="top" wrapText="1"/>
      <protection locked="0"/>
    </xf>
    <xf numFmtId="0" fontId="9" fillId="0" borderId="8" xfId="10" applyFont="1" applyFill="1" applyBorder="1" applyAlignment="1" applyProtection="1">
      <alignment horizontal="center"/>
      <protection locked="0"/>
    </xf>
    <xf numFmtId="0" fontId="9" fillId="0" borderId="9" xfId="10" applyFont="1" applyFill="1" applyBorder="1" applyAlignment="1" applyProtection="1">
      <alignment horizontal="center"/>
      <protection locked="0"/>
    </xf>
    <xf numFmtId="0" fontId="8" fillId="0" borderId="3"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8" xfId="10" applyFont="1" applyFill="1" applyBorder="1" applyAlignment="1" applyProtection="1">
      <alignment horizontal="center"/>
      <protection locked="0"/>
    </xf>
    <xf numFmtId="0" fontId="8" fillId="0" borderId="19" xfId="10" applyFont="1" applyFill="1" applyBorder="1" applyAlignment="1" applyProtection="1">
      <alignment horizontal="center"/>
      <protection locked="0"/>
    </xf>
    <xf numFmtId="0" fontId="8" fillId="0" borderId="9" xfId="10" applyFont="1" applyFill="1" applyBorder="1" applyAlignment="1" applyProtection="1">
      <alignment horizontal="center"/>
      <protection locked="0"/>
    </xf>
    <xf numFmtId="0" fontId="5" fillId="4" borderId="12" xfId="0" applyFont="1" applyFill="1" applyBorder="1" applyAlignment="1" applyProtection="1">
      <alignment horizontal="left" vertical="center" wrapText="1"/>
      <protection locked="0"/>
    </xf>
    <xf numFmtId="0" fontId="8" fillId="0" borderId="12" xfId="0" applyFont="1" applyBorder="1" applyAlignment="1" applyProtection="1">
      <alignment horizontal="left" vertical="top" wrapText="1"/>
      <protection locked="0"/>
    </xf>
    <xf numFmtId="0" fontId="8" fillId="0" borderId="18"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8" xfId="0" applyFont="1" applyFill="1" applyBorder="1" applyAlignment="1" applyProtection="1">
      <alignment horizontal="left" vertical="top" wrapText="1"/>
      <protection locked="0"/>
    </xf>
    <xf numFmtId="0" fontId="8" fillId="0" borderId="19" xfId="0" applyFont="1" applyFill="1" applyBorder="1" applyAlignment="1" applyProtection="1">
      <alignment horizontal="left" vertical="top" wrapText="1"/>
      <protection locked="0"/>
    </xf>
    <xf numFmtId="0" fontId="8" fillId="0" borderId="9" xfId="0" applyFont="1" applyFill="1" applyBorder="1" applyAlignment="1" applyProtection="1">
      <alignment horizontal="left" vertical="top" wrapText="1"/>
      <protection locked="0"/>
    </xf>
    <xf numFmtId="0" fontId="8" fillId="0" borderId="8" xfId="3" applyFont="1" applyBorder="1" applyAlignment="1" applyProtection="1">
      <alignment horizontal="left" vertical="top" wrapText="1"/>
      <protection locked="0"/>
    </xf>
    <xf numFmtId="0" fontId="8" fillId="0" borderId="9" xfId="3" applyFont="1" applyBorder="1" applyAlignment="1" applyProtection="1">
      <alignment horizontal="left" vertical="top" wrapText="1"/>
      <protection locked="0"/>
    </xf>
    <xf numFmtId="49" fontId="10" fillId="0" borderId="8" xfId="0" applyNumberFormat="1" applyFont="1" applyFill="1" applyBorder="1" applyAlignment="1" applyProtection="1">
      <alignment horizontal="center" vertical="center"/>
      <protection locked="0"/>
    </xf>
    <xf numFmtId="49" fontId="10" fillId="0" borderId="19" xfId="0" applyNumberFormat="1" applyFont="1" applyFill="1" applyBorder="1" applyAlignment="1" applyProtection="1">
      <alignment horizontal="center" vertical="center"/>
      <protection locked="0"/>
    </xf>
    <xf numFmtId="49" fontId="10" fillId="0" borderId="9" xfId="0" applyNumberFormat="1" applyFont="1" applyFill="1" applyBorder="1" applyAlignment="1" applyProtection="1">
      <alignment horizontal="center" vertical="center"/>
      <protection locked="0"/>
    </xf>
    <xf numFmtId="0" fontId="8" fillId="0" borderId="16" xfId="0" applyFont="1" applyBorder="1" applyAlignment="1" applyProtection="1">
      <alignment horizontal="center" vertical="top" wrapText="1"/>
      <protection locked="0"/>
    </xf>
    <xf numFmtId="0" fontId="8" fillId="0" borderId="0" xfId="0" applyFont="1" applyBorder="1" applyAlignment="1" applyProtection="1">
      <alignment horizontal="center" vertical="top" wrapText="1"/>
      <protection locked="0"/>
    </xf>
    <xf numFmtId="0" fontId="8" fillId="0" borderId="17" xfId="0" applyFont="1" applyBorder="1" applyAlignment="1" applyProtection="1">
      <alignment horizontal="center" vertical="top" wrapText="1"/>
      <protection locked="0"/>
    </xf>
    <xf numFmtId="0" fontId="8" fillId="0" borderId="11"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0" fontId="8" fillId="0" borderId="14" xfId="0" applyFont="1" applyFill="1" applyBorder="1" applyAlignment="1" applyProtection="1">
      <alignment horizontal="center"/>
      <protection locked="0"/>
    </xf>
    <xf numFmtId="0" fontId="8" fillId="0" borderId="8" xfId="0" applyFont="1" applyFill="1" applyBorder="1" applyAlignment="1" applyProtection="1">
      <alignment horizontal="center" vertical="top"/>
      <protection locked="0"/>
    </xf>
    <xf numFmtId="0" fontId="8" fillId="0" borderId="19" xfId="0" applyFont="1" applyFill="1" applyBorder="1" applyAlignment="1" applyProtection="1">
      <alignment horizontal="center" vertical="top"/>
      <protection locked="0"/>
    </xf>
    <xf numFmtId="0" fontId="8" fillId="0" borderId="9" xfId="0" applyFont="1" applyFill="1" applyBorder="1" applyAlignment="1" applyProtection="1">
      <alignment horizontal="center" vertical="top"/>
      <protection locked="0"/>
    </xf>
    <xf numFmtId="0" fontId="8" fillId="0" borderId="8" xfId="0" applyFont="1" applyFill="1" applyBorder="1" applyAlignment="1" applyProtection="1">
      <alignment horizontal="center" vertical="top" wrapText="1"/>
      <protection locked="0"/>
    </xf>
    <xf numFmtId="0" fontId="8" fillId="0" borderId="19" xfId="0" applyFont="1" applyFill="1" applyBorder="1" applyAlignment="1" applyProtection="1">
      <alignment horizontal="center" vertical="top" wrapText="1"/>
      <protection locked="0"/>
    </xf>
    <xf numFmtId="0" fontId="8" fillId="0" borderId="9" xfId="0" applyFont="1" applyFill="1" applyBorder="1" applyAlignment="1" applyProtection="1">
      <alignment horizontal="center" vertical="top" wrapText="1"/>
      <protection locked="0"/>
    </xf>
    <xf numFmtId="0" fontId="1" fillId="0" borderId="19" xfId="0" applyFont="1" applyBorder="1" applyProtection="1">
      <protection locked="0"/>
    </xf>
    <xf numFmtId="0" fontId="1" fillId="0" borderId="13" xfId="0" applyFont="1" applyBorder="1" applyProtection="1">
      <protection locked="0"/>
    </xf>
    <xf numFmtId="0" fontId="1" fillId="0" borderId="9" xfId="0" applyFont="1" applyBorder="1" applyProtection="1">
      <protection locked="0"/>
    </xf>
    <xf numFmtId="0" fontId="7" fillId="4" borderId="8" xfId="0" applyFont="1" applyFill="1" applyBorder="1" applyAlignment="1" applyProtection="1">
      <alignment horizontal="center" vertical="center" wrapText="1"/>
      <protection locked="0"/>
    </xf>
    <xf numFmtId="0" fontId="7" fillId="4" borderId="9" xfId="0" applyFont="1" applyFill="1" applyBorder="1" applyAlignment="1" applyProtection="1">
      <alignment horizontal="center" vertical="center" wrapText="1"/>
      <protection locked="0"/>
    </xf>
    <xf numFmtId="44" fontId="7" fillId="4" borderId="8" xfId="0" applyNumberFormat="1" applyFont="1" applyFill="1" applyBorder="1" applyAlignment="1" applyProtection="1">
      <alignment horizontal="center" vertical="center" wrapText="1"/>
      <protection locked="0"/>
    </xf>
    <xf numFmtId="44" fontId="7" fillId="4" borderId="9" xfId="0" applyNumberFormat="1" applyFont="1" applyFill="1" applyBorder="1" applyAlignment="1" applyProtection="1">
      <alignment horizontal="center" vertical="center" wrapText="1"/>
      <protection locked="0"/>
    </xf>
    <xf numFmtId="0" fontId="8" fillId="0" borderId="12" xfId="0" applyFont="1" applyBorder="1" applyAlignment="1" applyProtection="1">
      <alignment horizontal="center" vertical="top" wrapText="1"/>
      <protection locked="0"/>
    </xf>
    <xf numFmtId="0" fontId="8" fillId="0" borderId="18" xfId="0" applyFont="1" applyBorder="1" applyAlignment="1" applyProtection="1">
      <alignment horizontal="center" vertical="top" wrapText="1"/>
      <protection locked="0"/>
    </xf>
    <xf numFmtId="0" fontId="8" fillId="0" borderId="10" xfId="0" applyFont="1" applyBorder="1" applyAlignment="1" applyProtection="1">
      <alignment horizontal="center" vertical="top" wrapText="1"/>
      <protection locked="0"/>
    </xf>
    <xf numFmtId="0" fontId="8" fillId="0" borderId="11" xfId="0" applyFont="1" applyFill="1" applyBorder="1" applyAlignment="1" applyProtection="1">
      <alignment horizontal="center" vertical="top" wrapText="1"/>
      <protection locked="0"/>
    </xf>
    <xf numFmtId="0" fontId="8" fillId="0" borderId="13" xfId="0" applyFont="1" applyFill="1" applyBorder="1" applyAlignment="1" applyProtection="1">
      <alignment horizontal="center" vertical="top" wrapText="1"/>
      <protection locked="0"/>
    </xf>
    <xf numFmtId="0" fontId="8" fillId="0" borderId="14" xfId="0" applyFont="1" applyFill="1" applyBorder="1" applyAlignment="1" applyProtection="1">
      <alignment horizontal="center" vertical="top" wrapText="1"/>
      <protection locked="0"/>
    </xf>
    <xf numFmtId="0" fontId="8" fillId="5" borderId="12" xfId="0" applyFont="1" applyFill="1" applyBorder="1" applyAlignment="1" applyProtection="1">
      <alignment horizontal="center"/>
      <protection locked="0"/>
    </xf>
    <xf numFmtId="0" fontId="8" fillId="5" borderId="18" xfId="0" applyFont="1" applyFill="1" applyBorder="1" applyAlignment="1" applyProtection="1">
      <alignment horizontal="center"/>
      <protection locked="0"/>
    </xf>
    <xf numFmtId="0" fontId="8" fillId="0" borderId="8" xfId="0" applyFont="1" applyBorder="1" applyAlignment="1" applyProtection="1">
      <alignment horizontal="center"/>
      <protection locked="0"/>
    </xf>
    <xf numFmtId="0" fontId="8" fillId="0" borderId="9" xfId="0" applyFont="1" applyBorder="1" applyAlignment="1" applyProtection="1">
      <alignment horizontal="center"/>
      <protection locked="0"/>
    </xf>
    <xf numFmtId="0" fontId="9" fillId="5" borderId="3" xfId="10" applyFont="1" applyFill="1" applyBorder="1" applyAlignment="1" applyProtection="1">
      <alignment horizontal="left" vertical="top" wrapText="1"/>
      <protection locked="0"/>
    </xf>
    <xf numFmtId="0" fontId="9" fillId="5" borderId="1" xfId="10" applyFont="1" applyFill="1" applyBorder="1" applyAlignment="1" applyProtection="1">
      <alignment horizontal="left" vertical="top" wrapText="1"/>
      <protection locked="0"/>
    </xf>
    <xf numFmtId="0" fontId="8" fillId="0" borderId="16" xfId="0" applyFont="1" applyFill="1" applyBorder="1" applyAlignment="1" applyProtection="1">
      <alignment horizontal="center" vertical="top" wrapText="1"/>
      <protection locked="0"/>
    </xf>
    <xf numFmtId="0" fontId="8" fillId="0" borderId="0" xfId="0" applyFont="1" applyFill="1" applyBorder="1" applyAlignment="1" applyProtection="1">
      <alignment horizontal="center" vertical="top" wrapText="1"/>
      <protection locked="0"/>
    </xf>
    <xf numFmtId="0" fontId="8" fillId="0" borderId="17" xfId="0" applyFont="1" applyFill="1" applyBorder="1" applyAlignment="1" applyProtection="1">
      <alignment horizontal="center" vertical="top" wrapText="1"/>
      <protection locked="0"/>
    </xf>
    <xf numFmtId="0" fontId="8" fillId="0" borderId="2" xfId="0" applyFont="1" applyBorder="1" applyAlignment="1" applyProtection="1">
      <alignment horizontal="center"/>
      <protection locked="0"/>
    </xf>
    <xf numFmtId="0" fontId="9" fillId="0" borderId="19" xfId="10" applyFont="1" applyFill="1" applyBorder="1" applyAlignment="1" applyProtection="1">
      <alignment horizontal="center"/>
      <protection locked="0"/>
    </xf>
    <xf numFmtId="0" fontId="9" fillId="0" borderId="3" xfId="10" applyFont="1" applyFill="1" applyBorder="1" applyAlignment="1" applyProtection="1">
      <alignment horizontal="left" wrapText="1"/>
      <protection locked="0"/>
    </xf>
    <xf numFmtId="0" fontId="9" fillId="0" borderId="1" xfId="10" applyFont="1" applyFill="1" applyBorder="1" applyAlignment="1" applyProtection="1">
      <alignment horizontal="left" wrapText="1"/>
      <protection locked="0"/>
    </xf>
    <xf numFmtId="44" fontId="12" fillId="0" borderId="8" xfId="0" applyNumberFormat="1" applyFont="1" applyBorder="1" applyAlignment="1" applyProtection="1">
      <alignment horizontal="right" vertical="top"/>
      <protection locked="0"/>
    </xf>
    <xf numFmtId="44" fontId="12" fillId="0" borderId="9" xfId="0" applyNumberFormat="1" applyFont="1" applyBorder="1" applyAlignment="1" applyProtection="1">
      <alignment horizontal="right" vertical="top"/>
      <protection locked="0"/>
    </xf>
    <xf numFmtId="44" fontId="12" fillId="0" borderId="8" xfId="0" applyNumberFormat="1" applyFont="1" applyBorder="1" applyAlignment="1" applyProtection="1">
      <alignment horizontal="center" vertical="top"/>
      <protection locked="0"/>
    </xf>
    <xf numFmtId="44" fontId="12" fillId="0" borderId="9" xfId="0" applyNumberFormat="1" applyFont="1" applyBorder="1" applyAlignment="1" applyProtection="1">
      <alignment horizontal="center" vertical="top"/>
      <protection locked="0"/>
    </xf>
    <xf numFmtId="0" fontId="8" fillId="0" borderId="12"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8" fillId="0" borderId="18" xfId="0" applyFont="1" applyBorder="1" applyAlignment="1" applyProtection="1">
      <alignment horizontal="center"/>
      <protection locked="0"/>
    </xf>
    <xf numFmtId="0" fontId="8" fillId="0" borderId="10" xfId="0" applyFont="1" applyBorder="1" applyAlignment="1" applyProtection="1">
      <alignment horizontal="center"/>
      <protection locked="0"/>
    </xf>
    <xf numFmtId="0" fontId="12" fillId="0" borderId="3" xfId="10" applyFont="1" applyFill="1" applyBorder="1" applyAlignment="1" applyProtection="1">
      <alignment horizontal="left"/>
      <protection locked="0"/>
    </xf>
    <xf numFmtId="0" fontId="12" fillId="0" borderId="1" xfId="10" applyFont="1" applyFill="1" applyBorder="1" applyAlignment="1" applyProtection="1">
      <alignment horizontal="left"/>
      <protection locked="0"/>
    </xf>
    <xf numFmtId="0" fontId="8" fillId="0" borderId="2" xfId="0" applyFont="1" applyFill="1" applyBorder="1" applyAlignment="1" applyProtection="1">
      <alignment horizontal="left" vertical="top" wrapText="1"/>
      <protection locked="0"/>
    </xf>
    <xf numFmtId="0" fontId="7" fillId="4" borderId="3" xfId="0" applyFont="1" applyFill="1" applyBorder="1" applyAlignment="1" applyProtection="1">
      <alignment horizontal="left" vertical="top" wrapText="1"/>
      <protection locked="0"/>
    </xf>
    <xf numFmtId="0" fontId="7" fillId="4" borderId="1" xfId="0" applyFont="1" applyFill="1" applyBorder="1" applyAlignment="1" applyProtection="1">
      <alignment horizontal="left" vertical="top" wrapText="1"/>
      <protection locked="0"/>
    </xf>
    <xf numFmtId="4" fontId="8" fillId="0" borderId="0" xfId="0" applyNumberFormat="1" applyFont="1" applyFill="1" applyBorder="1" applyAlignment="1" applyProtection="1">
      <alignment horizontal="left" wrapText="1"/>
      <protection locked="0"/>
    </xf>
    <xf numFmtId="0" fontId="8" fillId="5" borderId="3" xfId="0" applyFont="1" applyFill="1"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0" fontId="8" fillId="0" borderId="3" xfId="0" applyFont="1" applyFill="1" applyBorder="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0" fontId="8" fillId="0" borderId="2" xfId="0" applyFont="1" applyBorder="1" applyAlignment="1" applyProtection="1">
      <alignment horizontal="center" vertical="top" wrapText="1"/>
      <protection locked="0"/>
    </xf>
    <xf numFmtId="49" fontId="10" fillId="0" borderId="2" xfId="0" applyNumberFormat="1" applyFont="1" applyBorder="1" applyAlignment="1" applyProtection="1">
      <alignment horizontal="center" vertical="center"/>
      <protection locked="0"/>
    </xf>
    <xf numFmtId="0" fontId="8" fillId="0" borderId="19" xfId="0" applyFont="1" applyBorder="1" applyAlignment="1" applyProtection="1">
      <alignment horizontal="center"/>
      <protection locked="0"/>
    </xf>
    <xf numFmtId="0" fontId="9" fillId="0" borderId="11" xfId="10" applyFont="1" applyFill="1" applyBorder="1" applyAlignment="1" applyProtection="1">
      <alignment horizontal="center"/>
      <protection locked="0"/>
    </xf>
    <xf numFmtId="0" fontId="9" fillId="0" borderId="13" xfId="10" applyFont="1" applyFill="1" applyBorder="1" applyAlignment="1" applyProtection="1">
      <alignment horizontal="center"/>
      <protection locked="0"/>
    </xf>
    <xf numFmtId="0" fontId="8" fillId="0" borderId="20" xfId="0" applyFont="1" applyBorder="1" applyAlignment="1" applyProtection="1">
      <alignment horizontal="center" vertical="top" wrapText="1"/>
      <protection locked="0"/>
    </xf>
    <xf numFmtId="0" fontId="9" fillId="0" borderId="3" xfId="10" applyFont="1" applyFill="1" applyBorder="1" applyAlignment="1" applyProtection="1">
      <alignment horizontal="left" vertical="top" wrapText="1"/>
      <protection locked="0"/>
    </xf>
    <xf numFmtId="0" fontId="9" fillId="0" borderId="1" xfId="10" applyFont="1" applyFill="1" applyBorder="1" applyAlignment="1" applyProtection="1">
      <alignment horizontal="left" vertical="top" wrapText="1"/>
      <protection locked="0"/>
    </xf>
    <xf numFmtId="0" fontId="9" fillId="0" borderId="8" xfId="10" applyFont="1" applyFill="1" applyBorder="1" applyAlignment="1" applyProtection="1">
      <alignment horizontal="left"/>
      <protection locked="0"/>
    </xf>
    <xf numFmtId="0" fontId="9" fillId="0" borderId="19" xfId="10" applyFont="1" applyFill="1" applyBorder="1" applyAlignment="1" applyProtection="1">
      <alignment horizontal="left"/>
      <protection locked="0"/>
    </xf>
    <xf numFmtId="0" fontId="9" fillId="0" borderId="9" xfId="10" applyFont="1" applyFill="1" applyBorder="1" applyAlignment="1" applyProtection="1">
      <alignment horizontal="left"/>
      <protection locked="0"/>
    </xf>
    <xf numFmtId="0" fontId="9" fillId="0" borderId="3" xfId="10" applyFont="1" applyFill="1" applyBorder="1" applyAlignment="1" applyProtection="1">
      <alignment horizontal="left" vertical="center" wrapText="1"/>
      <protection locked="0"/>
    </xf>
    <xf numFmtId="0" fontId="9" fillId="0" borderId="1" xfId="1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top" wrapText="1"/>
      <protection locked="0"/>
    </xf>
    <xf numFmtId="0" fontId="9" fillId="0" borderId="3" xfId="10" applyFont="1" applyFill="1" applyBorder="1" applyAlignment="1" applyProtection="1">
      <alignment horizontal="justify" vertical="justify" wrapText="1"/>
      <protection locked="0"/>
    </xf>
    <xf numFmtId="0" fontId="9" fillId="0" borderId="1" xfId="10" applyFont="1" applyFill="1" applyBorder="1" applyAlignment="1" applyProtection="1">
      <alignment horizontal="justify" vertical="justify" wrapText="1"/>
      <protection locked="0"/>
    </xf>
    <xf numFmtId="0" fontId="8" fillId="0" borderId="19" xfId="0" applyFont="1" applyFill="1" applyBorder="1" applyAlignment="1" applyProtection="1">
      <alignment vertical="top" wrapText="1"/>
      <protection locked="0"/>
    </xf>
    <xf numFmtId="0" fontId="8" fillId="0" borderId="9" xfId="0" applyFont="1" applyFill="1" applyBorder="1" applyAlignment="1" applyProtection="1">
      <alignment vertical="top" wrapText="1"/>
      <protection locked="0"/>
    </xf>
    <xf numFmtId="0" fontId="8" fillId="4" borderId="3" xfId="0" applyFont="1" applyFill="1" applyBorder="1" applyAlignment="1" applyProtection="1">
      <alignment horizontal="center" vertical="top" wrapText="1"/>
      <protection locked="0"/>
    </xf>
    <xf numFmtId="0" fontId="8" fillId="4" borderId="1" xfId="0" applyFont="1" applyFill="1" applyBorder="1" applyAlignment="1" applyProtection="1">
      <alignment horizontal="center" vertical="top" wrapText="1"/>
      <protection locked="0"/>
    </xf>
    <xf numFmtId="0" fontId="7" fillId="4" borderId="20" xfId="0" applyFont="1" applyFill="1" applyBorder="1" applyAlignment="1" applyProtection="1">
      <alignment horizontal="left" vertical="center" wrapText="1"/>
      <protection locked="0"/>
    </xf>
    <xf numFmtId="0" fontId="5" fillId="4" borderId="21" xfId="0" applyFont="1" applyFill="1" applyBorder="1" applyAlignment="1" applyProtection="1">
      <alignment horizontal="left" vertical="center" wrapText="1"/>
      <protection locked="0"/>
    </xf>
    <xf numFmtId="0" fontId="8" fillId="0" borderId="8" xfId="0" applyFont="1" applyBorder="1" applyAlignment="1">
      <alignment horizontal="center" vertical="top"/>
    </xf>
    <xf numFmtId="0" fontId="8" fillId="0" borderId="9" xfId="0" applyFont="1" applyBorder="1" applyAlignment="1">
      <alignment horizontal="center" vertical="top"/>
    </xf>
    <xf numFmtId="0" fontId="8" fillId="0" borderId="19" xfId="0" applyFont="1" applyBorder="1" applyAlignment="1">
      <alignment horizontal="center" vertical="top"/>
    </xf>
    <xf numFmtId="0" fontId="8" fillId="0" borderId="8" xfId="0" applyFont="1" applyBorder="1" applyAlignment="1">
      <alignment horizontal="center"/>
    </xf>
    <xf numFmtId="0" fontId="8" fillId="0" borderId="19" xfId="0" applyFont="1" applyBorder="1" applyAlignment="1">
      <alignment horizontal="center"/>
    </xf>
    <xf numFmtId="0" fontId="8" fillId="0" borderId="9" xfId="0" applyFont="1" applyBorder="1" applyAlignment="1">
      <alignment horizontal="center"/>
    </xf>
    <xf numFmtId="0" fontId="9" fillId="0" borderId="2" xfId="10" applyFont="1" applyFill="1" applyBorder="1" applyAlignment="1" applyProtection="1">
      <alignment horizontal="center"/>
      <protection locked="0"/>
    </xf>
    <xf numFmtId="0" fontId="8" fillId="0" borderId="2" xfId="0" applyFont="1" applyBorder="1" applyAlignment="1" applyProtection="1">
      <alignment horizontal="left" vertical="top" wrapText="1"/>
      <protection locked="0"/>
    </xf>
    <xf numFmtId="44" fontId="7" fillId="6" borderId="2" xfId="0" applyNumberFormat="1" applyFont="1" applyFill="1" applyBorder="1" applyAlignment="1" applyProtection="1">
      <alignment horizontal="center" vertical="center" wrapText="1"/>
    </xf>
    <xf numFmtId="0" fontId="12" fillId="5" borderId="3" xfId="10" applyFont="1" applyFill="1" applyBorder="1" applyAlignment="1" applyProtection="1">
      <alignment horizontal="left"/>
      <protection locked="0"/>
    </xf>
    <xf numFmtId="0" fontId="12" fillId="5" borderId="1" xfId="10" applyFont="1" applyFill="1" applyBorder="1" applyAlignment="1" applyProtection="1">
      <alignment horizontal="left"/>
      <protection locked="0"/>
    </xf>
    <xf numFmtId="0" fontId="9" fillId="0" borderId="3" xfId="10" applyFont="1" applyFill="1" applyBorder="1" applyAlignment="1" applyProtection="1">
      <protection locked="0"/>
    </xf>
    <xf numFmtId="0" fontId="1" fillId="0" borderId="1" xfId="0" applyFont="1" applyFill="1" applyBorder="1" applyAlignment="1" applyProtection="1">
      <protection locked="0"/>
    </xf>
    <xf numFmtId="0" fontId="9" fillId="0" borderId="12" xfId="10" applyFont="1" applyFill="1" applyBorder="1" applyAlignment="1" applyProtection="1">
      <alignment horizontal="right" vertical="center"/>
      <protection locked="0" hidden="1"/>
    </xf>
    <xf numFmtId="0" fontId="9" fillId="0" borderId="18" xfId="10" applyFont="1" applyFill="1" applyBorder="1" applyAlignment="1" applyProtection="1">
      <alignment horizontal="right" vertical="center"/>
      <protection locked="0" hidden="1"/>
    </xf>
    <xf numFmtId="0" fontId="9" fillId="0" borderId="10" xfId="10" applyFont="1" applyFill="1" applyBorder="1" applyAlignment="1" applyProtection="1">
      <alignment horizontal="right" vertical="center"/>
      <protection locked="0" hidden="1"/>
    </xf>
    <xf numFmtId="44" fontId="8" fillId="0" borderId="12" xfId="0" applyNumberFormat="1" applyFont="1" applyBorder="1" applyAlignment="1" applyProtection="1">
      <alignment horizontal="right" vertical="center"/>
      <protection locked="0"/>
    </xf>
    <xf numFmtId="44" fontId="8" fillId="0" borderId="18" xfId="0" applyNumberFormat="1" applyFont="1" applyBorder="1" applyAlignment="1" applyProtection="1">
      <alignment horizontal="right" vertical="center"/>
      <protection locked="0"/>
    </xf>
    <xf numFmtId="44" fontId="8" fillId="0" borderId="10" xfId="0" applyNumberFormat="1" applyFont="1" applyBorder="1" applyAlignment="1" applyProtection="1">
      <alignment horizontal="right" vertical="center"/>
      <protection locked="0"/>
    </xf>
    <xf numFmtId="0" fontId="17" fillId="0" borderId="11"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0" xfId="0" applyFont="1" applyFill="1" applyBorder="1" applyAlignment="1">
      <alignment horizontal="center" vertical="center" wrapText="1"/>
    </xf>
  </cellXfs>
  <cellStyles count="11">
    <cellStyle name="Dobro" xfId="1" builtinId="26"/>
    <cellStyle name="Navadno" xfId="0" builtinId="0"/>
    <cellStyle name="Navadno 2" xfId="2"/>
    <cellStyle name="Navadno 2 2" xfId="3"/>
    <cellStyle name="Navadno 3" xfId="4"/>
    <cellStyle name="Navadno 3 2" xfId="5"/>
    <cellStyle name="Navadno 4" xfId="6"/>
    <cellStyle name="Navadno 4 2" xfId="7"/>
    <cellStyle name="Navadno 4 3" xfId="8"/>
    <cellStyle name="Navadno 4 4" xfId="9"/>
    <cellStyle name="Navadno_IPiOdu-Obr3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K40"/>
  <sheetViews>
    <sheetView view="pageBreakPreview" zoomScale="70" zoomScaleNormal="66" zoomScaleSheetLayoutView="70" workbookViewId="0">
      <selection activeCell="G1" sqref="G1:K1048576"/>
    </sheetView>
  </sheetViews>
  <sheetFormatPr defaultColWidth="9.109375" defaultRowHeight="17.399999999999999" x14ac:dyDescent="0.3"/>
  <cols>
    <col min="1" max="1" width="9.109375" style="59"/>
    <col min="2" max="2" width="9.109375" style="69"/>
    <col min="3" max="3" width="79.33203125" style="69" customWidth="1"/>
    <col min="4" max="4" width="25.6640625" style="70" customWidth="1"/>
    <col min="5" max="5" width="25.6640625" style="71" customWidth="1"/>
    <col min="6" max="6" width="2.44140625" style="59" customWidth="1"/>
    <col min="7" max="9" width="18.88671875" style="215" hidden="1" customWidth="1"/>
    <col min="10" max="10" width="13" style="221" hidden="1" customWidth="1"/>
    <col min="11" max="11" width="9.109375" style="59" hidden="1" customWidth="1"/>
    <col min="12" max="16384" width="9.109375" style="59"/>
  </cols>
  <sheetData>
    <row r="1" spans="1:10" s="54" customFormat="1" ht="69.75" customHeight="1" x14ac:dyDescent="0.4">
      <c r="A1" s="389" t="s">
        <v>348</v>
      </c>
      <c r="B1" s="390"/>
      <c r="C1" s="390"/>
      <c r="D1" s="390"/>
      <c r="E1" s="390"/>
      <c r="G1" s="212"/>
      <c r="H1" s="212"/>
      <c r="I1" s="212"/>
      <c r="J1" s="220"/>
    </row>
    <row r="2" spans="1:10" s="54" customFormat="1" ht="20.100000000000001" customHeight="1" x14ac:dyDescent="0.4">
      <c r="A2" s="55"/>
      <c r="B2" s="3"/>
      <c r="C2" s="3"/>
      <c r="D2" s="3"/>
      <c r="E2" s="3"/>
      <c r="G2" s="212"/>
      <c r="H2" s="212"/>
      <c r="I2" s="212"/>
      <c r="J2" s="220"/>
    </row>
    <row r="3" spans="1:10" s="54" customFormat="1" ht="20.100000000000001" customHeight="1" x14ac:dyDescent="0.4">
      <c r="A3" s="56" t="s">
        <v>663</v>
      </c>
      <c r="B3" s="3"/>
      <c r="C3" s="3"/>
      <c r="D3" s="3"/>
      <c r="E3" s="3"/>
      <c r="G3" s="212"/>
      <c r="H3" s="212"/>
      <c r="I3" s="212"/>
      <c r="J3" s="220"/>
    </row>
    <row r="4" spans="1:10" s="54" customFormat="1" ht="20.100000000000001" customHeight="1" x14ac:dyDescent="0.4">
      <c r="A4" s="55"/>
      <c r="B4" s="3"/>
      <c r="C4" s="3"/>
      <c r="D4" s="3"/>
      <c r="E4" s="57"/>
      <c r="G4" s="212"/>
      <c r="H4" s="212"/>
      <c r="I4" s="212"/>
      <c r="J4" s="220"/>
    </row>
    <row r="5" spans="1:10" ht="35.1" customHeight="1" x14ac:dyDescent="0.3">
      <c r="A5" s="391" t="s">
        <v>187</v>
      </c>
      <c r="B5" s="391"/>
      <c r="C5" s="58" t="s">
        <v>188</v>
      </c>
      <c r="D5" s="392" t="s">
        <v>26</v>
      </c>
      <c r="E5" s="393" t="s">
        <v>27</v>
      </c>
      <c r="G5" s="376" t="s">
        <v>349</v>
      </c>
      <c r="H5" s="376" t="s">
        <v>277</v>
      </c>
      <c r="I5" s="376" t="s">
        <v>278</v>
      </c>
      <c r="J5" s="376" t="s">
        <v>297</v>
      </c>
    </row>
    <row r="6" spans="1:10" ht="37.950000000000003" customHeight="1" x14ac:dyDescent="0.3">
      <c r="A6" s="394" t="s">
        <v>0</v>
      </c>
      <c r="B6" s="395"/>
      <c r="C6" s="60" t="s">
        <v>32</v>
      </c>
      <c r="D6" s="392"/>
      <c r="E6" s="393"/>
      <c r="G6" s="376"/>
      <c r="H6" s="376"/>
      <c r="I6" s="376"/>
      <c r="J6" s="376" t="s">
        <v>297</v>
      </c>
    </row>
    <row r="7" spans="1:10" x14ac:dyDescent="0.3">
      <c r="A7" s="386"/>
      <c r="B7" s="386" t="s">
        <v>29</v>
      </c>
      <c r="C7" s="380" t="s">
        <v>361</v>
      </c>
      <c r="D7" s="61" t="s">
        <v>33</v>
      </c>
      <c r="E7" s="62">
        <v>3800</v>
      </c>
      <c r="G7" s="213">
        <v>3800</v>
      </c>
      <c r="H7" s="213">
        <f>E7-G7</f>
        <v>0</v>
      </c>
      <c r="I7" s="214">
        <f>IFERROR(E7/G7*100,"-")</f>
        <v>100</v>
      </c>
      <c r="J7" s="226">
        <f>E7/60</f>
        <v>63.333333333333336</v>
      </c>
    </row>
    <row r="8" spans="1:10" x14ac:dyDescent="0.3">
      <c r="A8" s="387"/>
      <c r="B8" s="387"/>
      <c r="C8" s="382"/>
      <c r="D8" s="61" t="s">
        <v>34</v>
      </c>
      <c r="E8" s="62">
        <v>3800</v>
      </c>
      <c r="G8" s="213">
        <v>3800</v>
      </c>
      <c r="H8" s="213">
        <f t="shared" ref="H8:H26" si="0">E8-G8</f>
        <v>0</v>
      </c>
      <c r="I8" s="214">
        <f t="shared" ref="I8:I26" si="1">IFERROR(E8/G8*100,"-")</f>
        <v>100</v>
      </c>
      <c r="J8" s="226">
        <f t="shared" ref="J8:J21" si="2">E8/60</f>
        <v>63.333333333333336</v>
      </c>
    </row>
    <row r="9" spans="1:10" x14ac:dyDescent="0.3">
      <c r="A9" s="387"/>
      <c r="B9" s="387"/>
      <c r="C9" s="381"/>
      <c r="D9" s="61" t="s">
        <v>30</v>
      </c>
      <c r="E9" s="62">
        <v>3800</v>
      </c>
      <c r="G9" s="213">
        <v>3800</v>
      </c>
      <c r="H9" s="213">
        <f t="shared" si="0"/>
        <v>0</v>
      </c>
      <c r="I9" s="214">
        <f t="shared" si="1"/>
        <v>100</v>
      </c>
      <c r="J9" s="226">
        <f t="shared" si="2"/>
        <v>63.333333333333336</v>
      </c>
    </row>
    <row r="10" spans="1:10" x14ac:dyDescent="0.3">
      <c r="A10" s="387"/>
      <c r="B10" s="387"/>
      <c r="C10" s="380" t="s">
        <v>360</v>
      </c>
      <c r="D10" s="61" t="s">
        <v>33</v>
      </c>
      <c r="E10" s="62">
        <v>3800</v>
      </c>
      <c r="G10" s="213">
        <v>3800</v>
      </c>
      <c r="H10" s="213">
        <f t="shared" si="0"/>
        <v>0</v>
      </c>
      <c r="I10" s="214">
        <f t="shared" si="1"/>
        <v>100</v>
      </c>
      <c r="J10" s="226">
        <f t="shared" si="2"/>
        <v>63.333333333333336</v>
      </c>
    </row>
    <row r="11" spans="1:10" x14ac:dyDescent="0.3">
      <c r="A11" s="387"/>
      <c r="B11" s="387"/>
      <c r="C11" s="382"/>
      <c r="D11" s="61" t="s">
        <v>34</v>
      </c>
      <c r="E11" s="62">
        <v>3800</v>
      </c>
      <c r="G11" s="213">
        <v>3800</v>
      </c>
      <c r="H11" s="213">
        <f t="shared" si="0"/>
        <v>0</v>
      </c>
      <c r="I11" s="214">
        <f t="shared" si="1"/>
        <v>100</v>
      </c>
      <c r="J11" s="226">
        <f t="shared" si="2"/>
        <v>63.333333333333336</v>
      </c>
    </row>
    <row r="12" spans="1:10" x14ac:dyDescent="0.3">
      <c r="A12" s="388"/>
      <c r="B12" s="388"/>
      <c r="C12" s="381"/>
      <c r="D12" s="61" t="s">
        <v>30</v>
      </c>
      <c r="E12" s="62">
        <v>3800</v>
      </c>
      <c r="G12" s="213">
        <v>3800</v>
      </c>
      <c r="H12" s="213">
        <f t="shared" si="0"/>
        <v>0</v>
      </c>
      <c r="I12" s="214">
        <f t="shared" si="1"/>
        <v>100</v>
      </c>
      <c r="J12" s="226">
        <f t="shared" si="2"/>
        <v>63.333333333333336</v>
      </c>
    </row>
    <row r="13" spans="1:10" ht="38.25" customHeight="1" x14ac:dyDescent="0.3">
      <c r="A13" s="63"/>
      <c r="B13" s="64"/>
      <c r="C13" s="65" t="s">
        <v>35</v>
      </c>
      <c r="D13" s="66"/>
      <c r="E13" s="67"/>
      <c r="G13" s="213"/>
      <c r="H13" s="213"/>
      <c r="I13" s="214"/>
      <c r="J13" s="226"/>
    </row>
    <row r="14" spans="1:10" s="68" customFormat="1" x14ac:dyDescent="0.3">
      <c r="A14" s="383"/>
      <c r="B14" s="383"/>
      <c r="C14" s="380" t="s">
        <v>360</v>
      </c>
      <c r="D14" s="266" t="s">
        <v>33</v>
      </c>
      <c r="E14" s="62">
        <v>3800</v>
      </c>
      <c r="G14" s="213">
        <v>3800</v>
      </c>
      <c r="H14" s="213">
        <f t="shared" ref="H14:H15" si="3">E14-G14</f>
        <v>0</v>
      </c>
      <c r="I14" s="214">
        <f t="shared" ref="I14:I15" si="4">IFERROR(E14/G14*100,"-")</f>
        <v>100</v>
      </c>
      <c r="J14" s="226">
        <f t="shared" ref="J14:J15" si="5">E14/60</f>
        <v>63.333333333333336</v>
      </c>
    </row>
    <row r="15" spans="1:10" s="68" customFormat="1" x14ac:dyDescent="0.3">
      <c r="A15" s="384"/>
      <c r="B15" s="384"/>
      <c r="C15" s="381"/>
      <c r="D15" s="266" t="s">
        <v>34</v>
      </c>
      <c r="E15" s="62">
        <v>3800</v>
      </c>
      <c r="G15" s="213">
        <v>3800</v>
      </c>
      <c r="H15" s="213">
        <f t="shared" si="3"/>
        <v>0</v>
      </c>
      <c r="I15" s="214">
        <f t="shared" si="4"/>
        <v>100</v>
      </c>
      <c r="J15" s="226">
        <f t="shared" si="5"/>
        <v>63.333333333333336</v>
      </c>
    </row>
    <row r="16" spans="1:10" s="68" customFormat="1" x14ac:dyDescent="0.3">
      <c r="A16" s="384"/>
      <c r="B16" s="384"/>
      <c r="C16" s="380" t="s">
        <v>361</v>
      </c>
      <c r="D16" s="61" t="s">
        <v>33</v>
      </c>
      <c r="E16" s="62">
        <v>3800</v>
      </c>
      <c r="G16" s="213">
        <v>3800</v>
      </c>
      <c r="H16" s="213">
        <f t="shared" si="0"/>
        <v>0</v>
      </c>
      <c r="I16" s="214">
        <f t="shared" si="1"/>
        <v>100</v>
      </c>
      <c r="J16" s="226">
        <f t="shared" si="2"/>
        <v>63.333333333333336</v>
      </c>
    </row>
    <row r="17" spans="1:10" s="68" customFormat="1" x14ac:dyDescent="0.3">
      <c r="A17" s="384"/>
      <c r="B17" s="384"/>
      <c r="C17" s="381"/>
      <c r="D17" s="61" t="s">
        <v>34</v>
      </c>
      <c r="E17" s="62">
        <v>3800</v>
      </c>
      <c r="G17" s="213">
        <v>3800</v>
      </c>
      <c r="H17" s="213">
        <f t="shared" si="0"/>
        <v>0</v>
      </c>
      <c r="I17" s="214">
        <f t="shared" si="1"/>
        <v>100</v>
      </c>
      <c r="J17" s="226">
        <f t="shared" si="2"/>
        <v>63.333333333333336</v>
      </c>
    </row>
    <row r="18" spans="1:10" s="68" customFormat="1" x14ac:dyDescent="0.3">
      <c r="A18" s="384"/>
      <c r="B18" s="384"/>
      <c r="C18" s="380" t="s">
        <v>362</v>
      </c>
      <c r="D18" s="61" t="s">
        <v>33</v>
      </c>
      <c r="E18" s="62">
        <v>3800</v>
      </c>
      <c r="G18" s="213">
        <v>3800</v>
      </c>
      <c r="H18" s="213">
        <f t="shared" si="0"/>
        <v>0</v>
      </c>
      <c r="I18" s="214">
        <f t="shared" si="1"/>
        <v>100</v>
      </c>
      <c r="J18" s="226">
        <f t="shared" si="2"/>
        <v>63.333333333333336</v>
      </c>
    </row>
    <row r="19" spans="1:10" s="68" customFormat="1" x14ac:dyDescent="0.3">
      <c r="A19" s="384"/>
      <c r="B19" s="384"/>
      <c r="C19" s="381"/>
      <c r="D19" s="61" t="s">
        <v>34</v>
      </c>
      <c r="E19" s="62">
        <v>3800</v>
      </c>
      <c r="G19" s="213">
        <v>3800</v>
      </c>
      <c r="H19" s="213">
        <f t="shared" si="0"/>
        <v>0</v>
      </c>
      <c r="I19" s="214">
        <f t="shared" si="1"/>
        <v>100</v>
      </c>
      <c r="J19" s="226">
        <f t="shared" si="2"/>
        <v>63.333333333333336</v>
      </c>
    </row>
    <row r="20" spans="1:10" s="68" customFormat="1" x14ac:dyDescent="0.3">
      <c r="A20" s="384"/>
      <c r="B20" s="384"/>
      <c r="C20" s="380" t="s">
        <v>363</v>
      </c>
      <c r="D20" s="61" t="s">
        <v>33</v>
      </c>
      <c r="E20" s="62">
        <v>3800</v>
      </c>
      <c r="G20" s="213">
        <v>3800</v>
      </c>
      <c r="H20" s="213">
        <f t="shared" si="0"/>
        <v>0</v>
      </c>
      <c r="I20" s="214">
        <f t="shared" si="1"/>
        <v>100</v>
      </c>
      <c r="J20" s="226">
        <f t="shared" si="2"/>
        <v>63.333333333333336</v>
      </c>
    </row>
    <row r="21" spans="1:10" s="68" customFormat="1" x14ac:dyDescent="0.3">
      <c r="A21" s="385"/>
      <c r="B21" s="385"/>
      <c r="C21" s="381"/>
      <c r="D21" s="61" t="s">
        <v>34</v>
      </c>
      <c r="E21" s="62">
        <v>3800</v>
      </c>
      <c r="G21" s="213">
        <v>3800</v>
      </c>
      <c r="H21" s="213">
        <f t="shared" si="0"/>
        <v>0</v>
      </c>
      <c r="I21" s="214">
        <f t="shared" si="1"/>
        <v>100</v>
      </c>
      <c r="J21" s="226">
        <f t="shared" si="2"/>
        <v>63.333333333333336</v>
      </c>
    </row>
    <row r="22" spans="1:10" ht="39" customHeight="1" x14ac:dyDescent="0.3">
      <c r="A22" s="63"/>
      <c r="B22" s="64"/>
      <c r="C22" s="65" t="s">
        <v>36</v>
      </c>
      <c r="D22" s="66"/>
      <c r="E22" s="67"/>
      <c r="G22" s="213"/>
      <c r="H22" s="213"/>
      <c r="I22" s="214"/>
    </row>
    <row r="23" spans="1:10" s="68" customFormat="1" x14ac:dyDescent="0.3">
      <c r="A23" s="76"/>
      <c r="B23" s="76"/>
      <c r="C23" s="374" t="s">
        <v>372</v>
      </c>
      <c r="D23" s="375"/>
      <c r="E23" s="2">
        <v>1600</v>
      </c>
      <c r="F23" s="79"/>
      <c r="G23" s="213">
        <v>1600</v>
      </c>
      <c r="H23" s="213">
        <f>E23-G23</f>
        <v>0</v>
      </c>
      <c r="I23" s="214">
        <f>IFERROR(E23/G23*100,"-")</f>
        <v>100</v>
      </c>
      <c r="J23" s="221"/>
    </row>
    <row r="24" spans="1:10" x14ac:dyDescent="0.3">
      <c r="G24" s="213">
        <v>0</v>
      </c>
      <c r="H24" s="213"/>
      <c r="I24" s="214"/>
    </row>
    <row r="25" spans="1:10" s="68" customFormat="1" ht="35.25" customHeight="1" x14ac:dyDescent="0.3">
      <c r="A25" s="63"/>
      <c r="B25" s="72"/>
      <c r="C25" s="73" t="s">
        <v>235</v>
      </c>
      <c r="D25" s="74"/>
      <c r="E25" s="75"/>
      <c r="G25" s="213"/>
      <c r="H25" s="213"/>
      <c r="I25" s="214"/>
      <c r="J25" s="221"/>
    </row>
    <row r="26" spans="1:10" s="68" customFormat="1" x14ac:dyDescent="0.3">
      <c r="A26" s="76"/>
      <c r="B26" s="76"/>
      <c r="C26" s="77" t="s">
        <v>180</v>
      </c>
      <c r="D26" s="78"/>
      <c r="E26" s="2">
        <v>8</v>
      </c>
      <c r="F26" s="79"/>
      <c r="G26" s="213">
        <v>8</v>
      </c>
      <c r="H26" s="213">
        <f t="shared" si="0"/>
        <v>0</v>
      </c>
      <c r="I26" s="214">
        <f t="shared" si="1"/>
        <v>100</v>
      </c>
      <c r="J26" s="221"/>
    </row>
    <row r="31" spans="1:10" ht="36.75" customHeight="1" x14ac:dyDescent="0.3">
      <c r="A31" s="379"/>
      <c r="B31" s="379"/>
      <c r="C31" s="379"/>
      <c r="D31" s="379"/>
      <c r="E31" s="379"/>
    </row>
    <row r="32" spans="1:10" x14ac:dyDescent="0.3">
      <c r="D32" s="70" t="s">
        <v>343</v>
      </c>
    </row>
    <row r="33" spans="1:10" x14ac:dyDescent="0.3">
      <c r="D33" s="70" t="s">
        <v>344</v>
      </c>
    </row>
    <row r="36" spans="1:10" x14ac:dyDescent="0.3">
      <c r="B36" s="59"/>
    </row>
    <row r="37" spans="1:10" s="68" customFormat="1" x14ac:dyDescent="0.3">
      <c r="A37" s="80"/>
      <c r="B37" s="80"/>
      <c r="C37" s="80"/>
      <c r="D37" s="80"/>
      <c r="E37" s="80"/>
      <c r="G37" s="216"/>
      <c r="H37" s="216"/>
      <c r="I37" s="216"/>
      <c r="J37" s="221"/>
    </row>
    <row r="38" spans="1:10" s="68" customFormat="1" ht="39" customHeight="1" x14ac:dyDescent="0.3">
      <c r="A38" s="377"/>
      <c r="B38" s="377"/>
      <c r="C38" s="377"/>
      <c r="D38" s="377"/>
      <c r="E38" s="377"/>
      <c r="G38" s="216"/>
      <c r="H38" s="216"/>
      <c r="I38" s="216"/>
      <c r="J38" s="221"/>
    </row>
    <row r="40" spans="1:10" ht="54" customHeight="1" x14ac:dyDescent="0.3">
      <c r="A40" s="377"/>
      <c r="B40" s="378"/>
      <c r="C40" s="378"/>
      <c r="D40" s="378"/>
      <c r="E40" s="378"/>
    </row>
  </sheetData>
  <customSheetViews>
    <customSheetView guid="{839003FA-3055-4E28-826D-0A2EF77DACBD}" scale="70" showPageBreaks="1" fitToPage="1" printArea="1" view="pageBreakPreview" topLeftCell="A4">
      <selection activeCell="C21" sqref="C21"/>
      <pageMargins left="0.75" right="0.75" top="0.98425196850393704" bottom="0.98425196850393704" header="0" footer="0"/>
      <printOptions horizontalCentered="1"/>
      <pageSetup paperSize="9" scale="59" orientation="portrait" r:id="rId1"/>
      <headerFooter alignWithMargins="0"/>
    </customSheetView>
  </customSheetViews>
  <mergeCells count="23">
    <mergeCell ref="A7:A12"/>
    <mergeCell ref="B7:B12"/>
    <mergeCell ref="A1:E1"/>
    <mergeCell ref="A5:B5"/>
    <mergeCell ref="D5:D6"/>
    <mergeCell ref="E5:E6"/>
    <mergeCell ref="A6:B6"/>
    <mergeCell ref="C23:D23"/>
    <mergeCell ref="J5:J6"/>
    <mergeCell ref="A40:E40"/>
    <mergeCell ref="A38:E38"/>
    <mergeCell ref="A31:E31"/>
    <mergeCell ref="C20:C21"/>
    <mergeCell ref="C16:C17"/>
    <mergeCell ref="C18:C19"/>
    <mergeCell ref="G5:G6"/>
    <mergeCell ref="H5:H6"/>
    <mergeCell ref="I5:I6"/>
    <mergeCell ref="C7:C9"/>
    <mergeCell ref="C10:C12"/>
    <mergeCell ref="C14:C15"/>
    <mergeCell ref="B14:B21"/>
    <mergeCell ref="A14:A21"/>
  </mergeCells>
  <phoneticPr fontId="2" type="noConversion"/>
  <printOptions horizontalCentered="1"/>
  <pageMargins left="0.75" right="0.75" top="0.98425196850393704" bottom="0.98425196850393704" header="0" footer="0"/>
  <pageSetup paperSize="9" scale="59"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K53"/>
  <sheetViews>
    <sheetView view="pageBreakPreview" topLeftCell="B1" zoomScale="70" zoomScaleNormal="66" zoomScaleSheetLayoutView="70" workbookViewId="0">
      <selection activeCell="B2" sqref="B2"/>
    </sheetView>
  </sheetViews>
  <sheetFormatPr defaultColWidth="9.109375" defaultRowHeight="17.399999999999999" x14ac:dyDescent="0.3"/>
  <cols>
    <col min="1" max="1" width="9.109375" style="59"/>
    <col min="2" max="2" width="9.109375" style="69"/>
    <col min="3" max="3" width="79.33203125" style="69" customWidth="1"/>
    <col min="4" max="4" width="25.6640625" style="70" customWidth="1"/>
    <col min="5" max="5" width="25.6640625" style="71" customWidth="1"/>
    <col min="6" max="6" width="2.44140625" style="68" hidden="1" customWidth="1"/>
    <col min="7" max="9" width="18.88671875" style="216" hidden="1" customWidth="1"/>
    <col min="10" max="10" width="13" style="223" hidden="1" customWidth="1"/>
    <col min="11" max="11" width="9.109375" style="68" hidden="1" customWidth="1"/>
    <col min="12" max="13" width="0" style="68" hidden="1" customWidth="1"/>
    <col min="14" max="16384" width="9.109375" style="68"/>
  </cols>
  <sheetData>
    <row r="1" spans="1:10" s="81" customFormat="1" ht="69.75" customHeight="1" x14ac:dyDescent="0.4">
      <c r="A1" s="389" t="s">
        <v>348</v>
      </c>
      <c r="B1" s="390"/>
      <c r="C1" s="390"/>
      <c r="D1" s="390"/>
      <c r="E1" s="390"/>
      <c r="G1" s="217"/>
      <c r="H1" s="217"/>
      <c r="I1" s="217"/>
      <c r="J1" s="222"/>
    </row>
    <row r="2" spans="1:10" s="81" customFormat="1" ht="20.100000000000001" customHeight="1" x14ac:dyDescent="0.4">
      <c r="A2" s="55"/>
      <c r="B2" s="3"/>
      <c r="C2" s="3"/>
      <c r="D2" s="3"/>
      <c r="E2" s="3"/>
      <c r="G2" s="217"/>
      <c r="H2" s="217"/>
      <c r="I2" s="217"/>
      <c r="J2" s="222"/>
    </row>
    <row r="3" spans="1:10" s="81" customFormat="1" ht="20.100000000000001" customHeight="1" x14ac:dyDescent="0.4">
      <c r="A3" s="56" t="s">
        <v>663</v>
      </c>
      <c r="B3" s="3"/>
      <c r="C3" s="3"/>
      <c r="D3" s="3"/>
      <c r="E3" s="3"/>
      <c r="G3" s="217"/>
      <c r="H3" s="217"/>
      <c r="I3" s="217"/>
      <c r="J3" s="222"/>
    </row>
    <row r="4" spans="1:10" s="81" customFormat="1" ht="20.100000000000001" customHeight="1" x14ac:dyDescent="0.4">
      <c r="A4" s="55"/>
      <c r="B4" s="3"/>
      <c r="C4" s="3"/>
      <c r="D4" s="3"/>
      <c r="E4" s="57"/>
      <c r="G4" s="217"/>
      <c r="H4" s="217"/>
      <c r="I4" s="217"/>
      <c r="J4" s="222"/>
    </row>
    <row r="5" spans="1:10" ht="35.1" customHeight="1" x14ac:dyDescent="0.3">
      <c r="A5" s="391" t="s">
        <v>187</v>
      </c>
      <c r="B5" s="391"/>
      <c r="C5" s="58" t="s">
        <v>188</v>
      </c>
      <c r="D5" s="433" t="s">
        <v>26</v>
      </c>
      <c r="E5" s="435" t="s">
        <v>27</v>
      </c>
      <c r="G5" s="376" t="s">
        <v>349</v>
      </c>
      <c r="H5" s="376" t="s">
        <v>277</v>
      </c>
      <c r="I5" s="376" t="s">
        <v>278</v>
      </c>
      <c r="J5" s="376" t="s">
        <v>297</v>
      </c>
    </row>
    <row r="6" spans="1:10" ht="37.950000000000003" customHeight="1" x14ac:dyDescent="0.3">
      <c r="A6" s="394" t="s">
        <v>9</v>
      </c>
      <c r="B6" s="395"/>
      <c r="C6" s="175" t="s">
        <v>32</v>
      </c>
      <c r="D6" s="434"/>
      <c r="E6" s="436"/>
      <c r="G6" s="376"/>
      <c r="H6" s="376"/>
      <c r="I6" s="376"/>
      <c r="J6" s="376" t="s">
        <v>297</v>
      </c>
    </row>
    <row r="7" spans="1:10" x14ac:dyDescent="0.3">
      <c r="A7" s="396"/>
      <c r="B7" s="396" t="s">
        <v>28</v>
      </c>
      <c r="C7" s="380" t="s">
        <v>583</v>
      </c>
      <c r="D7" s="82" t="s">
        <v>33</v>
      </c>
      <c r="E7" s="213">
        <v>3070</v>
      </c>
      <c r="G7" s="213">
        <v>3070</v>
      </c>
      <c r="H7" s="213">
        <f>E7-G7</f>
        <v>0</v>
      </c>
      <c r="I7" s="214">
        <f>IFERROR(E7/G7*100,"-")</f>
        <v>100</v>
      </c>
      <c r="J7" s="227">
        <f>E7/60</f>
        <v>51.166666666666664</v>
      </c>
    </row>
    <row r="8" spans="1:10" x14ac:dyDescent="0.3">
      <c r="A8" s="397"/>
      <c r="B8" s="397"/>
      <c r="C8" s="382"/>
      <c r="D8" s="82" t="s">
        <v>34</v>
      </c>
      <c r="E8" s="213">
        <v>3070</v>
      </c>
      <c r="G8" s="213">
        <v>3070</v>
      </c>
      <c r="H8" s="213">
        <f t="shared" ref="H8:H34" si="0">E8-G8</f>
        <v>0</v>
      </c>
      <c r="I8" s="214">
        <f t="shared" ref="I8:I34" si="1">IFERROR(E8/G8*100,"-")</f>
        <v>100</v>
      </c>
      <c r="J8" s="227">
        <f t="shared" ref="J8:J34" si="2">E8/60</f>
        <v>51.166666666666664</v>
      </c>
    </row>
    <row r="9" spans="1:10" x14ac:dyDescent="0.3">
      <c r="A9" s="397"/>
      <c r="B9" s="397"/>
      <c r="C9" s="381"/>
      <c r="D9" s="82" t="s">
        <v>30</v>
      </c>
      <c r="E9" s="213">
        <v>3070</v>
      </c>
      <c r="G9" s="213">
        <v>3070</v>
      </c>
      <c r="H9" s="213">
        <f t="shared" si="0"/>
        <v>0</v>
      </c>
      <c r="I9" s="214">
        <f t="shared" si="1"/>
        <v>100</v>
      </c>
      <c r="J9" s="227">
        <f t="shared" si="2"/>
        <v>51.166666666666664</v>
      </c>
    </row>
    <row r="10" spans="1:10" x14ac:dyDescent="0.3">
      <c r="A10" s="397"/>
      <c r="B10" s="397"/>
      <c r="C10" s="380" t="s">
        <v>584</v>
      </c>
      <c r="D10" s="82" t="s">
        <v>33</v>
      </c>
      <c r="E10" s="213">
        <v>2370</v>
      </c>
      <c r="G10" s="213">
        <v>2370</v>
      </c>
      <c r="H10" s="213">
        <f t="shared" si="0"/>
        <v>0</v>
      </c>
      <c r="I10" s="214">
        <f t="shared" si="1"/>
        <v>100</v>
      </c>
      <c r="J10" s="227">
        <f t="shared" si="2"/>
        <v>39.5</v>
      </c>
    </row>
    <row r="11" spans="1:10" x14ac:dyDescent="0.3">
      <c r="A11" s="397"/>
      <c r="B11" s="397"/>
      <c r="C11" s="382"/>
      <c r="D11" s="82" t="s">
        <v>34</v>
      </c>
      <c r="E11" s="213">
        <v>2370</v>
      </c>
      <c r="G11" s="213">
        <v>2370</v>
      </c>
      <c r="H11" s="213">
        <f t="shared" si="0"/>
        <v>0</v>
      </c>
      <c r="I11" s="214">
        <f t="shared" si="1"/>
        <v>100</v>
      </c>
      <c r="J11" s="227">
        <f t="shared" si="2"/>
        <v>39.5</v>
      </c>
    </row>
    <row r="12" spans="1:10" x14ac:dyDescent="0.3">
      <c r="A12" s="397"/>
      <c r="B12" s="398"/>
      <c r="C12" s="381"/>
      <c r="D12" s="82" t="s">
        <v>30</v>
      </c>
      <c r="E12" s="213">
        <v>1785</v>
      </c>
      <c r="G12" s="213">
        <v>1785</v>
      </c>
      <c r="H12" s="213">
        <f t="shared" si="0"/>
        <v>0</v>
      </c>
      <c r="I12" s="214">
        <f t="shared" si="1"/>
        <v>100</v>
      </c>
      <c r="J12" s="227">
        <f t="shared" si="2"/>
        <v>29.75</v>
      </c>
    </row>
    <row r="13" spans="1:10" x14ac:dyDescent="0.3">
      <c r="A13" s="397"/>
      <c r="B13" s="396" t="s">
        <v>29</v>
      </c>
      <c r="C13" s="380" t="s">
        <v>420</v>
      </c>
      <c r="D13" s="61" t="s">
        <v>33</v>
      </c>
      <c r="E13" s="213">
        <v>3050</v>
      </c>
      <c r="G13" s="213">
        <v>3050</v>
      </c>
      <c r="H13" s="213">
        <f t="shared" si="0"/>
        <v>0</v>
      </c>
      <c r="I13" s="214">
        <f t="shared" si="1"/>
        <v>100</v>
      </c>
      <c r="J13" s="227">
        <f t="shared" si="2"/>
        <v>50.833333333333336</v>
      </c>
    </row>
    <row r="14" spans="1:10" x14ac:dyDescent="0.3">
      <c r="A14" s="397"/>
      <c r="B14" s="397"/>
      <c r="C14" s="382"/>
      <c r="D14" s="61" t="s">
        <v>34</v>
      </c>
      <c r="E14" s="213">
        <v>3050</v>
      </c>
      <c r="G14" s="213">
        <v>3050</v>
      </c>
      <c r="H14" s="213">
        <f t="shared" si="0"/>
        <v>0</v>
      </c>
      <c r="I14" s="214">
        <f t="shared" si="1"/>
        <v>100</v>
      </c>
      <c r="J14" s="227">
        <f t="shared" si="2"/>
        <v>50.833333333333336</v>
      </c>
    </row>
    <row r="15" spans="1:10" x14ac:dyDescent="0.3">
      <c r="A15" s="397"/>
      <c r="B15" s="397"/>
      <c r="C15" s="381"/>
      <c r="D15" s="82" t="s">
        <v>30</v>
      </c>
      <c r="E15" s="213">
        <v>3050</v>
      </c>
      <c r="G15" s="213">
        <v>3050</v>
      </c>
      <c r="H15" s="213">
        <f t="shared" si="0"/>
        <v>0</v>
      </c>
      <c r="I15" s="214">
        <f t="shared" si="1"/>
        <v>100</v>
      </c>
      <c r="J15" s="227">
        <f t="shared" si="2"/>
        <v>50.833333333333336</v>
      </c>
    </row>
    <row r="16" spans="1:10" x14ac:dyDescent="0.3">
      <c r="A16" s="397"/>
      <c r="B16" s="397"/>
      <c r="C16" s="380" t="s">
        <v>419</v>
      </c>
      <c r="D16" s="61" t="s">
        <v>33</v>
      </c>
      <c r="E16" s="213">
        <v>3890</v>
      </c>
      <c r="G16" s="213">
        <v>3890</v>
      </c>
      <c r="H16" s="213">
        <f t="shared" si="0"/>
        <v>0</v>
      </c>
      <c r="I16" s="214">
        <f t="shared" si="1"/>
        <v>100</v>
      </c>
      <c r="J16" s="227">
        <f t="shared" si="2"/>
        <v>64.833333333333329</v>
      </c>
    </row>
    <row r="17" spans="1:10" x14ac:dyDescent="0.3">
      <c r="A17" s="397"/>
      <c r="B17" s="397"/>
      <c r="C17" s="382"/>
      <c r="D17" s="61" t="s">
        <v>34</v>
      </c>
      <c r="E17" s="213">
        <v>3890</v>
      </c>
      <c r="G17" s="213">
        <v>3890</v>
      </c>
      <c r="H17" s="213">
        <f t="shared" si="0"/>
        <v>0</v>
      </c>
      <c r="I17" s="214">
        <f t="shared" si="1"/>
        <v>100</v>
      </c>
      <c r="J17" s="227">
        <f t="shared" si="2"/>
        <v>64.833333333333329</v>
      </c>
    </row>
    <row r="18" spans="1:10" x14ac:dyDescent="0.3">
      <c r="A18" s="397"/>
      <c r="B18" s="397"/>
      <c r="C18" s="381"/>
      <c r="D18" s="82" t="s">
        <v>30</v>
      </c>
      <c r="E18" s="213">
        <v>3890</v>
      </c>
      <c r="G18" s="213">
        <v>3890</v>
      </c>
      <c r="H18" s="213">
        <f t="shared" si="0"/>
        <v>0</v>
      </c>
      <c r="I18" s="214">
        <f t="shared" si="1"/>
        <v>100</v>
      </c>
      <c r="J18" s="227">
        <f t="shared" si="2"/>
        <v>64.833333333333329</v>
      </c>
    </row>
    <row r="19" spans="1:10" x14ac:dyDescent="0.3">
      <c r="A19" s="397"/>
      <c r="B19" s="397"/>
      <c r="C19" s="410" t="s">
        <v>585</v>
      </c>
      <c r="D19" s="61" t="s">
        <v>33</v>
      </c>
      <c r="E19" s="213">
        <v>3890</v>
      </c>
      <c r="G19" s="213">
        <v>3890</v>
      </c>
      <c r="H19" s="213">
        <f t="shared" si="0"/>
        <v>0</v>
      </c>
      <c r="I19" s="214">
        <f t="shared" si="1"/>
        <v>100</v>
      </c>
      <c r="J19" s="227">
        <f t="shared" si="2"/>
        <v>64.833333333333329</v>
      </c>
    </row>
    <row r="20" spans="1:10" x14ac:dyDescent="0.3">
      <c r="A20" s="397"/>
      <c r="B20" s="397"/>
      <c r="C20" s="411"/>
      <c r="D20" s="61" t="s">
        <v>34</v>
      </c>
      <c r="E20" s="213">
        <v>3890</v>
      </c>
      <c r="G20" s="213">
        <v>3890</v>
      </c>
      <c r="H20" s="213">
        <f t="shared" si="0"/>
        <v>0</v>
      </c>
      <c r="I20" s="214">
        <f t="shared" si="1"/>
        <v>100</v>
      </c>
      <c r="J20" s="227">
        <f t="shared" si="2"/>
        <v>64.833333333333329</v>
      </c>
    </row>
    <row r="21" spans="1:10" x14ac:dyDescent="0.3">
      <c r="A21" s="398"/>
      <c r="B21" s="398"/>
      <c r="C21" s="412"/>
      <c r="D21" s="82" t="s">
        <v>30</v>
      </c>
      <c r="E21" s="213">
        <v>3890</v>
      </c>
      <c r="G21" s="213">
        <v>3890</v>
      </c>
      <c r="H21" s="213">
        <f t="shared" si="0"/>
        <v>0</v>
      </c>
      <c r="I21" s="214">
        <f t="shared" si="1"/>
        <v>100</v>
      </c>
      <c r="J21" s="227">
        <f t="shared" si="2"/>
        <v>64.833333333333329</v>
      </c>
    </row>
    <row r="22" spans="1:10" ht="36.75" customHeight="1" x14ac:dyDescent="0.3">
      <c r="A22" s="63"/>
      <c r="B22" s="84"/>
      <c r="C22" s="65" t="s">
        <v>35</v>
      </c>
      <c r="D22" s="66"/>
      <c r="E22" s="85"/>
      <c r="G22" s="213"/>
      <c r="H22" s="213"/>
      <c r="I22" s="214"/>
      <c r="J22" s="227"/>
    </row>
    <row r="23" spans="1:10" x14ac:dyDescent="0.3">
      <c r="A23" s="397"/>
      <c r="B23" s="397"/>
      <c r="C23" s="380" t="s">
        <v>419</v>
      </c>
      <c r="D23" s="82" t="s">
        <v>33</v>
      </c>
      <c r="E23" s="213">
        <v>3890</v>
      </c>
      <c r="G23" s="213">
        <v>3890</v>
      </c>
      <c r="H23" s="213">
        <f t="shared" si="0"/>
        <v>0</v>
      </c>
      <c r="I23" s="214">
        <f t="shared" si="1"/>
        <v>100</v>
      </c>
      <c r="J23" s="227">
        <f t="shared" si="2"/>
        <v>64.833333333333329</v>
      </c>
    </row>
    <row r="24" spans="1:10" x14ac:dyDescent="0.3">
      <c r="A24" s="397"/>
      <c r="B24" s="397"/>
      <c r="C24" s="381"/>
      <c r="D24" s="82" t="s">
        <v>34</v>
      </c>
      <c r="E24" s="213">
        <v>3890</v>
      </c>
      <c r="G24" s="213">
        <v>3890</v>
      </c>
      <c r="H24" s="213">
        <f t="shared" si="0"/>
        <v>0</v>
      </c>
      <c r="I24" s="214">
        <f t="shared" si="1"/>
        <v>100</v>
      </c>
      <c r="J24" s="227">
        <f t="shared" si="2"/>
        <v>64.833333333333329</v>
      </c>
    </row>
    <row r="25" spans="1:10" ht="17.399999999999999" customHeight="1" x14ac:dyDescent="0.3">
      <c r="A25" s="397"/>
      <c r="B25" s="397"/>
      <c r="C25" s="380" t="s">
        <v>429</v>
      </c>
      <c r="D25" s="82" t="s">
        <v>33</v>
      </c>
      <c r="E25" s="218">
        <v>2800</v>
      </c>
      <c r="G25" s="218">
        <v>2800</v>
      </c>
      <c r="H25" s="213">
        <f t="shared" si="0"/>
        <v>0</v>
      </c>
      <c r="I25" s="214">
        <f t="shared" si="1"/>
        <v>100</v>
      </c>
      <c r="J25" s="227">
        <f t="shared" si="2"/>
        <v>46.666666666666664</v>
      </c>
    </row>
    <row r="26" spans="1:10" ht="17.399999999999999" customHeight="1" x14ac:dyDescent="0.3">
      <c r="A26" s="397"/>
      <c r="B26" s="397"/>
      <c r="C26" s="381"/>
      <c r="D26" s="82" t="s">
        <v>34</v>
      </c>
      <c r="E26" s="218">
        <v>2800</v>
      </c>
      <c r="G26" s="213">
        <v>2800</v>
      </c>
      <c r="H26" s="213">
        <f t="shared" si="0"/>
        <v>0</v>
      </c>
      <c r="I26" s="214">
        <f t="shared" si="1"/>
        <v>100</v>
      </c>
      <c r="J26" s="227">
        <f t="shared" si="2"/>
        <v>46.666666666666664</v>
      </c>
    </row>
    <row r="27" spans="1:10" x14ac:dyDescent="0.3">
      <c r="A27" s="397"/>
      <c r="B27" s="397"/>
      <c r="C27" s="380" t="s">
        <v>420</v>
      </c>
      <c r="D27" s="266" t="s">
        <v>33</v>
      </c>
      <c r="E27" s="213">
        <v>3890</v>
      </c>
      <c r="G27" s="213">
        <v>3890</v>
      </c>
      <c r="H27" s="213">
        <f t="shared" ref="H27:H28" si="3">E27-G27</f>
        <v>0</v>
      </c>
      <c r="I27" s="214">
        <f t="shared" ref="I27:I28" si="4">IFERROR(E27/G27*100,"-")</f>
        <v>100</v>
      </c>
      <c r="J27" s="227">
        <f t="shared" ref="J27:J28" si="5">E27/60</f>
        <v>64.833333333333329</v>
      </c>
    </row>
    <row r="28" spans="1:10" x14ac:dyDescent="0.3">
      <c r="A28" s="397"/>
      <c r="B28" s="397"/>
      <c r="C28" s="381"/>
      <c r="D28" s="266" t="s">
        <v>34</v>
      </c>
      <c r="E28" s="213">
        <v>3890</v>
      </c>
      <c r="G28" s="213">
        <v>3890</v>
      </c>
      <c r="H28" s="213">
        <f t="shared" si="3"/>
        <v>0</v>
      </c>
      <c r="I28" s="214">
        <f t="shared" si="4"/>
        <v>100</v>
      </c>
      <c r="J28" s="227">
        <f t="shared" si="5"/>
        <v>64.833333333333329</v>
      </c>
    </row>
    <row r="29" spans="1:10" x14ac:dyDescent="0.3">
      <c r="A29" s="397"/>
      <c r="B29" s="397"/>
      <c r="C29" s="380" t="s">
        <v>421</v>
      </c>
      <c r="D29" s="266" t="s">
        <v>33</v>
      </c>
      <c r="E29" s="213">
        <v>3890</v>
      </c>
      <c r="G29" s="213">
        <v>3890</v>
      </c>
      <c r="H29" s="213">
        <f t="shared" ref="H29:H32" si="6">E29-G29</f>
        <v>0</v>
      </c>
      <c r="I29" s="214">
        <f t="shared" ref="I29:I32" si="7">IFERROR(E29/G29*100,"-")</f>
        <v>100</v>
      </c>
      <c r="J29" s="227">
        <f t="shared" ref="J29:J32" si="8">E29/60</f>
        <v>64.833333333333329</v>
      </c>
    </row>
    <row r="30" spans="1:10" x14ac:dyDescent="0.3">
      <c r="A30" s="397"/>
      <c r="B30" s="397"/>
      <c r="C30" s="381"/>
      <c r="D30" s="266" t="s">
        <v>34</v>
      </c>
      <c r="E30" s="213">
        <v>3890</v>
      </c>
      <c r="G30" s="213">
        <v>3890</v>
      </c>
      <c r="H30" s="213">
        <f t="shared" si="6"/>
        <v>0</v>
      </c>
      <c r="I30" s="214">
        <f t="shared" si="7"/>
        <v>100</v>
      </c>
      <c r="J30" s="227">
        <f t="shared" si="8"/>
        <v>64.833333333333329</v>
      </c>
    </row>
    <row r="31" spans="1:10" x14ac:dyDescent="0.3">
      <c r="A31" s="397"/>
      <c r="B31" s="397"/>
      <c r="C31" s="380" t="s">
        <v>422</v>
      </c>
      <c r="D31" s="266" t="s">
        <v>33</v>
      </c>
      <c r="E31" s="213">
        <v>3890</v>
      </c>
      <c r="G31" s="213">
        <v>3890</v>
      </c>
      <c r="H31" s="213">
        <f t="shared" si="6"/>
        <v>0</v>
      </c>
      <c r="I31" s="214">
        <f t="shared" si="7"/>
        <v>100</v>
      </c>
      <c r="J31" s="227">
        <f t="shared" si="8"/>
        <v>64.833333333333329</v>
      </c>
    </row>
    <row r="32" spans="1:10" x14ac:dyDescent="0.3">
      <c r="A32" s="397"/>
      <c r="B32" s="397"/>
      <c r="C32" s="381"/>
      <c r="D32" s="266" t="s">
        <v>34</v>
      </c>
      <c r="E32" s="213">
        <v>3890</v>
      </c>
      <c r="G32" s="213">
        <v>3890</v>
      </c>
      <c r="H32" s="213">
        <f t="shared" si="6"/>
        <v>0</v>
      </c>
      <c r="I32" s="214">
        <f t="shared" si="7"/>
        <v>100</v>
      </c>
      <c r="J32" s="227">
        <f t="shared" si="8"/>
        <v>64.833333333333329</v>
      </c>
    </row>
    <row r="33" spans="1:10" x14ac:dyDescent="0.3">
      <c r="A33" s="397"/>
      <c r="B33" s="397"/>
      <c r="C33" s="380" t="s">
        <v>423</v>
      </c>
      <c r="D33" s="82" t="s">
        <v>33</v>
      </c>
      <c r="E33" s="213">
        <v>3890</v>
      </c>
      <c r="G33" s="213">
        <v>3890</v>
      </c>
      <c r="H33" s="213">
        <f t="shared" si="0"/>
        <v>0</v>
      </c>
      <c r="I33" s="214">
        <f t="shared" si="1"/>
        <v>100</v>
      </c>
      <c r="J33" s="227">
        <f t="shared" si="2"/>
        <v>64.833333333333329</v>
      </c>
    </row>
    <row r="34" spans="1:10" x14ac:dyDescent="0.3">
      <c r="A34" s="398"/>
      <c r="B34" s="398"/>
      <c r="C34" s="381"/>
      <c r="D34" s="82" t="s">
        <v>34</v>
      </c>
      <c r="E34" s="213">
        <v>3890</v>
      </c>
      <c r="G34" s="213">
        <v>3890</v>
      </c>
      <c r="H34" s="213">
        <f t="shared" si="0"/>
        <v>0</v>
      </c>
      <c r="I34" s="214">
        <f t="shared" si="1"/>
        <v>100</v>
      </c>
      <c r="J34" s="227">
        <f t="shared" si="2"/>
        <v>64.833333333333329</v>
      </c>
    </row>
    <row r="35" spans="1:10" ht="36.75" customHeight="1" x14ac:dyDescent="0.3">
      <c r="A35" s="63"/>
      <c r="B35" s="64"/>
      <c r="C35" s="65" t="s">
        <v>36</v>
      </c>
      <c r="D35" s="66"/>
      <c r="E35" s="67"/>
      <c r="G35" s="213"/>
      <c r="H35" s="213"/>
      <c r="I35" s="214"/>
    </row>
    <row r="36" spans="1:10" x14ac:dyDescent="0.3">
      <c r="F36" s="79"/>
      <c r="G36" s="213"/>
      <c r="H36" s="213"/>
      <c r="I36" s="214"/>
    </row>
    <row r="37" spans="1:10" ht="35.25" customHeight="1" x14ac:dyDescent="0.3">
      <c r="A37" s="63"/>
      <c r="B37" s="72"/>
      <c r="C37" s="73" t="s">
        <v>235</v>
      </c>
      <c r="D37" s="74"/>
      <c r="E37" s="75"/>
      <c r="G37" s="213"/>
      <c r="H37" s="213"/>
      <c r="I37" s="214"/>
    </row>
    <row r="38" spans="1:10" x14ac:dyDescent="0.3">
      <c r="A38" s="445"/>
      <c r="B38" s="445"/>
      <c r="C38" s="280" t="s">
        <v>204</v>
      </c>
      <c r="D38" s="281"/>
      <c r="E38" s="213">
        <v>3</v>
      </c>
      <c r="G38" s="213">
        <v>3</v>
      </c>
      <c r="H38" s="213">
        <f>E38-G38</f>
        <v>0</v>
      </c>
      <c r="I38" s="214">
        <f>IFERROR(E38/G38*100,"-")</f>
        <v>100</v>
      </c>
      <c r="J38" s="227">
        <f>E38/60</f>
        <v>0.05</v>
      </c>
    </row>
    <row r="39" spans="1:10" ht="45.75" customHeight="1" x14ac:dyDescent="0.3">
      <c r="A39" s="446"/>
      <c r="B39" s="446"/>
      <c r="C39" s="447" t="s">
        <v>673</v>
      </c>
      <c r="D39" s="448"/>
      <c r="E39" s="213">
        <v>10</v>
      </c>
      <c r="G39" s="213">
        <v>10</v>
      </c>
      <c r="H39" s="213">
        <f>E39-G39</f>
        <v>0</v>
      </c>
      <c r="I39" s="214">
        <f>IFERROR(E39/G39*100,"-")</f>
        <v>100</v>
      </c>
      <c r="J39" s="227">
        <f>E39/60</f>
        <v>0.16666666666666666</v>
      </c>
    </row>
    <row r="40" spans="1:10" ht="51" customHeight="1" x14ac:dyDescent="0.3">
      <c r="A40" s="282"/>
      <c r="B40" s="282"/>
      <c r="C40" s="447" t="s">
        <v>674</v>
      </c>
      <c r="D40" s="448"/>
      <c r="E40" s="213">
        <v>178.8</v>
      </c>
      <c r="G40" s="213"/>
      <c r="H40" s="213">
        <f>E40-G40</f>
        <v>178.8</v>
      </c>
      <c r="I40" s="214" t="str">
        <f>IFERROR(E40/G40*100,"-")</f>
        <v>-</v>
      </c>
      <c r="J40" s="227">
        <f>E40/60</f>
        <v>2.98</v>
      </c>
    </row>
    <row r="41" spans="1:10" s="59" customFormat="1" x14ac:dyDescent="0.3">
      <c r="B41" s="69"/>
      <c r="C41" s="69"/>
      <c r="D41" s="70"/>
      <c r="E41" s="71"/>
      <c r="G41" s="215"/>
      <c r="H41" s="215"/>
      <c r="I41" s="215"/>
      <c r="J41" s="223"/>
    </row>
    <row r="44" spans="1:10" s="59" customFormat="1" ht="36.75" customHeight="1" x14ac:dyDescent="0.3">
      <c r="A44" s="379"/>
      <c r="B44" s="379"/>
      <c r="C44" s="379"/>
      <c r="D44" s="379"/>
      <c r="E44" s="379"/>
      <c r="G44" s="215"/>
      <c r="H44" s="215"/>
      <c r="I44" s="215"/>
      <c r="J44" s="223"/>
    </row>
    <row r="46" spans="1:10" x14ac:dyDescent="0.3">
      <c r="D46" s="70" t="s">
        <v>343</v>
      </c>
    </row>
    <row r="47" spans="1:10" x14ac:dyDescent="0.3">
      <c r="D47" s="70" t="s">
        <v>344</v>
      </c>
    </row>
    <row r="50" spans="1:10" x14ac:dyDescent="0.3">
      <c r="A50" s="80"/>
      <c r="B50" s="80"/>
      <c r="C50" s="80"/>
      <c r="D50" s="80"/>
      <c r="E50" s="80"/>
    </row>
    <row r="51" spans="1:10" ht="39" customHeight="1" x14ac:dyDescent="0.3">
      <c r="A51" s="377"/>
      <c r="B51" s="377"/>
      <c r="C51" s="377"/>
      <c r="D51" s="377"/>
      <c r="E51" s="377"/>
    </row>
    <row r="53" spans="1:10" s="59" customFormat="1" ht="54" customHeight="1" x14ac:dyDescent="0.3">
      <c r="A53" s="377"/>
      <c r="B53" s="378"/>
      <c r="C53" s="378"/>
      <c r="D53" s="378"/>
      <c r="E53" s="378"/>
      <c r="G53" s="215"/>
      <c r="H53" s="215"/>
      <c r="I53" s="215"/>
      <c r="J53" s="223"/>
    </row>
  </sheetData>
  <customSheetViews>
    <customSheetView guid="{839003FA-3055-4E28-826D-0A2EF77DACBD}" scale="70" showPageBreaks="1" fitToPage="1" printArea="1" view="pageBreakPreview">
      <selection activeCell="C37" sqref="C37"/>
      <pageMargins left="0.75" right="0.75" top="0.98425196850393704" bottom="0.98425196850393704" header="0" footer="0"/>
      <printOptions horizontalCentered="1"/>
      <pageSetup paperSize="9" scale="59" orientation="portrait" r:id="rId1"/>
      <headerFooter alignWithMargins="0"/>
    </customSheetView>
  </customSheetViews>
  <mergeCells count="32">
    <mergeCell ref="C39:D39"/>
    <mergeCell ref="C40:D40"/>
    <mergeCell ref="A1:E1"/>
    <mergeCell ref="A5:B5"/>
    <mergeCell ref="D5:D6"/>
    <mergeCell ref="E5:E6"/>
    <mergeCell ref="A6:B6"/>
    <mergeCell ref="C25:C26"/>
    <mergeCell ref="A53:E53"/>
    <mergeCell ref="A7:A21"/>
    <mergeCell ref="B7:B12"/>
    <mergeCell ref="B13:B21"/>
    <mergeCell ref="A51:E51"/>
    <mergeCell ref="A44:E44"/>
    <mergeCell ref="A23:A34"/>
    <mergeCell ref="B23:B34"/>
    <mergeCell ref="C23:C24"/>
    <mergeCell ref="C10:C12"/>
    <mergeCell ref="C33:C34"/>
    <mergeCell ref="A38:A39"/>
    <mergeCell ref="B38:B39"/>
    <mergeCell ref="C29:C30"/>
    <mergeCell ref="C27:C28"/>
    <mergeCell ref="C31:C32"/>
    <mergeCell ref="J5:J6"/>
    <mergeCell ref="C16:C18"/>
    <mergeCell ref="C19:C21"/>
    <mergeCell ref="C13:C15"/>
    <mergeCell ref="I5:I6"/>
    <mergeCell ref="G5:G6"/>
    <mergeCell ref="H5:H6"/>
    <mergeCell ref="C7:C9"/>
  </mergeCells>
  <phoneticPr fontId="2" type="noConversion"/>
  <printOptions horizontalCentered="1"/>
  <pageMargins left="0.75" right="0.75" top="0.98425196850393704" bottom="0.98425196850393704" header="0" footer="0"/>
  <pageSetup paperSize="9" scale="59"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K53"/>
  <sheetViews>
    <sheetView view="pageBreakPreview" zoomScale="70" zoomScaleNormal="66" zoomScaleSheetLayoutView="70" workbookViewId="0">
      <selection activeCell="A2" sqref="A2"/>
    </sheetView>
  </sheetViews>
  <sheetFormatPr defaultColWidth="9.109375" defaultRowHeight="17.399999999999999" x14ac:dyDescent="0.3"/>
  <cols>
    <col min="1" max="1" width="9.109375" style="59"/>
    <col min="2" max="2" width="9.109375" style="69"/>
    <col min="3" max="3" width="79.33203125" style="69" customWidth="1"/>
    <col min="4" max="4" width="25.6640625" style="70" customWidth="1"/>
    <col min="5" max="5" width="25.6640625" style="71" customWidth="1"/>
    <col min="6" max="6" width="2.44140625" style="68" hidden="1" customWidth="1"/>
    <col min="7" max="9" width="18.88671875" style="216" hidden="1" customWidth="1"/>
    <col min="10" max="10" width="13" style="223" hidden="1" customWidth="1"/>
    <col min="11" max="11" width="9.109375" style="68" hidden="1" customWidth="1"/>
    <col min="12" max="13" width="0" style="68" hidden="1" customWidth="1"/>
    <col min="14" max="16384" width="9.109375" style="68"/>
  </cols>
  <sheetData>
    <row r="1" spans="1:10" s="81" customFormat="1" ht="69.75" customHeight="1" x14ac:dyDescent="0.4">
      <c r="A1" s="389" t="s">
        <v>348</v>
      </c>
      <c r="B1" s="390"/>
      <c r="C1" s="390"/>
      <c r="D1" s="390"/>
      <c r="E1" s="390"/>
      <c r="G1" s="217"/>
      <c r="H1" s="217"/>
      <c r="I1" s="217"/>
      <c r="J1" s="222"/>
    </row>
    <row r="2" spans="1:10" s="81" customFormat="1" ht="20.100000000000001" customHeight="1" x14ac:dyDescent="0.4">
      <c r="A2" s="55"/>
      <c r="B2" s="3"/>
      <c r="C2" s="3"/>
      <c r="D2" s="3"/>
      <c r="E2" s="3"/>
      <c r="G2" s="217"/>
      <c r="H2" s="217"/>
      <c r="I2" s="217"/>
      <c r="J2" s="222"/>
    </row>
    <row r="3" spans="1:10" s="81" customFormat="1" ht="20.100000000000001" customHeight="1" x14ac:dyDescent="0.4">
      <c r="A3" s="56" t="s">
        <v>663</v>
      </c>
      <c r="B3" s="3"/>
      <c r="C3" s="3"/>
      <c r="D3" s="3"/>
      <c r="E3" s="3"/>
      <c r="G3" s="217"/>
      <c r="H3" s="217"/>
      <c r="I3" s="217"/>
      <c r="J3" s="222"/>
    </row>
    <row r="4" spans="1:10" s="81" customFormat="1" ht="20.100000000000001" customHeight="1" x14ac:dyDescent="0.4">
      <c r="A4" s="55"/>
      <c r="B4" s="3"/>
      <c r="C4" s="3"/>
      <c r="D4" s="3"/>
      <c r="E4" s="57"/>
      <c r="G4" s="217"/>
      <c r="H4" s="217"/>
      <c r="I4" s="217"/>
      <c r="J4" s="222"/>
    </row>
    <row r="5" spans="1:10" ht="35.1" customHeight="1" x14ac:dyDescent="0.3">
      <c r="A5" s="391" t="s">
        <v>187</v>
      </c>
      <c r="B5" s="391"/>
      <c r="C5" s="58" t="s">
        <v>188</v>
      </c>
      <c r="D5" s="392" t="s">
        <v>26</v>
      </c>
      <c r="E5" s="393" t="s">
        <v>27</v>
      </c>
      <c r="G5" s="376" t="s">
        <v>349</v>
      </c>
      <c r="H5" s="376" t="s">
        <v>277</v>
      </c>
      <c r="I5" s="376" t="s">
        <v>278</v>
      </c>
      <c r="J5" s="376" t="s">
        <v>297</v>
      </c>
    </row>
    <row r="6" spans="1:10" ht="37.950000000000003" customHeight="1" x14ac:dyDescent="0.3">
      <c r="A6" s="394" t="s">
        <v>10</v>
      </c>
      <c r="B6" s="406"/>
      <c r="C6" s="60" t="s">
        <v>32</v>
      </c>
      <c r="D6" s="392"/>
      <c r="E6" s="393"/>
      <c r="G6" s="376"/>
      <c r="H6" s="376"/>
      <c r="I6" s="376"/>
      <c r="J6" s="376" t="s">
        <v>297</v>
      </c>
    </row>
    <row r="7" spans="1:10" ht="17.399999999999999" customHeight="1" x14ac:dyDescent="0.3">
      <c r="A7" s="396"/>
      <c r="B7" s="396" t="s">
        <v>28</v>
      </c>
      <c r="C7" s="410" t="s">
        <v>586</v>
      </c>
      <c r="D7" s="61" t="s">
        <v>33</v>
      </c>
      <c r="E7" s="327">
        <v>4500</v>
      </c>
      <c r="G7" s="327">
        <v>4500</v>
      </c>
      <c r="H7" s="213">
        <f>E7-G7</f>
        <v>0</v>
      </c>
      <c r="I7" s="214">
        <f>IFERROR(E7/G7*100,"-")</f>
        <v>100</v>
      </c>
      <c r="J7" s="227">
        <f>E7/60</f>
        <v>75</v>
      </c>
    </row>
    <row r="8" spans="1:10" ht="17.399999999999999" customHeight="1" x14ac:dyDescent="0.3">
      <c r="A8" s="397"/>
      <c r="B8" s="397"/>
      <c r="C8" s="411"/>
      <c r="D8" s="61" t="s">
        <v>34</v>
      </c>
      <c r="E8" s="327">
        <v>4500</v>
      </c>
      <c r="G8" s="327">
        <v>4500</v>
      </c>
      <c r="H8" s="213">
        <f t="shared" ref="H8:H39" si="0">E8-G8</f>
        <v>0</v>
      </c>
      <c r="I8" s="214">
        <f t="shared" ref="I8:I38" si="1">IFERROR(E8/G8*100,"-")</f>
        <v>100</v>
      </c>
      <c r="J8" s="227">
        <f t="shared" ref="J8:J30" si="2">E8/60</f>
        <v>75</v>
      </c>
    </row>
    <row r="9" spans="1:10" ht="17.399999999999999" customHeight="1" x14ac:dyDescent="0.3">
      <c r="A9" s="397"/>
      <c r="B9" s="398"/>
      <c r="C9" s="412"/>
      <c r="D9" s="61" t="s">
        <v>30</v>
      </c>
      <c r="E9" s="327">
        <v>4500</v>
      </c>
      <c r="G9" s="327">
        <v>4500</v>
      </c>
      <c r="H9" s="213">
        <f t="shared" si="0"/>
        <v>0</v>
      </c>
      <c r="I9" s="214">
        <f t="shared" si="1"/>
        <v>100</v>
      </c>
      <c r="J9" s="227">
        <f t="shared" si="2"/>
        <v>75</v>
      </c>
    </row>
    <row r="10" spans="1:10" ht="17.399999999999999" customHeight="1" x14ac:dyDescent="0.3">
      <c r="A10" s="397"/>
      <c r="B10" s="396" t="s">
        <v>29</v>
      </c>
      <c r="C10" s="410" t="s">
        <v>424</v>
      </c>
      <c r="D10" s="61" t="s">
        <v>33</v>
      </c>
      <c r="E10" s="327">
        <v>3050</v>
      </c>
      <c r="G10" s="327">
        <v>3050</v>
      </c>
      <c r="H10" s="213">
        <f t="shared" si="0"/>
        <v>0</v>
      </c>
      <c r="I10" s="214">
        <f t="shared" si="1"/>
        <v>100</v>
      </c>
      <c r="J10" s="227">
        <f t="shared" si="2"/>
        <v>50.833333333333336</v>
      </c>
    </row>
    <row r="11" spans="1:10" ht="17.399999999999999" customHeight="1" x14ac:dyDescent="0.3">
      <c r="A11" s="397"/>
      <c r="B11" s="397"/>
      <c r="C11" s="411"/>
      <c r="D11" s="61" t="s">
        <v>34</v>
      </c>
      <c r="E11" s="327">
        <v>3050</v>
      </c>
      <c r="G11" s="327">
        <v>3050</v>
      </c>
      <c r="H11" s="213">
        <f t="shared" si="0"/>
        <v>0</v>
      </c>
      <c r="I11" s="214">
        <f t="shared" si="1"/>
        <v>100</v>
      </c>
      <c r="J11" s="227">
        <f t="shared" si="2"/>
        <v>50.833333333333336</v>
      </c>
    </row>
    <row r="12" spans="1:10" ht="17.399999999999999" customHeight="1" x14ac:dyDescent="0.3">
      <c r="A12" s="397"/>
      <c r="B12" s="397"/>
      <c r="C12" s="412"/>
      <c r="D12" s="61" t="s">
        <v>30</v>
      </c>
      <c r="E12" s="327">
        <v>3050</v>
      </c>
      <c r="G12" s="327">
        <v>3050</v>
      </c>
      <c r="H12" s="213">
        <f t="shared" si="0"/>
        <v>0</v>
      </c>
      <c r="I12" s="214">
        <f t="shared" si="1"/>
        <v>100</v>
      </c>
      <c r="J12" s="227">
        <f t="shared" si="2"/>
        <v>50.833333333333336</v>
      </c>
    </row>
    <row r="13" spans="1:10" ht="17.399999999999999" customHeight="1" x14ac:dyDescent="0.3">
      <c r="A13" s="397"/>
      <c r="B13" s="397"/>
      <c r="C13" s="410" t="s">
        <v>425</v>
      </c>
      <c r="D13" s="61" t="s">
        <v>33</v>
      </c>
      <c r="E13" s="327">
        <v>3650</v>
      </c>
      <c r="G13" s="327">
        <v>3650</v>
      </c>
      <c r="H13" s="213">
        <f t="shared" si="0"/>
        <v>0</v>
      </c>
      <c r="I13" s="214">
        <f t="shared" si="1"/>
        <v>100</v>
      </c>
      <c r="J13" s="227">
        <f t="shared" si="2"/>
        <v>60.833333333333336</v>
      </c>
    </row>
    <row r="14" spans="1:10" ht="17.399999999999999" customHeight="1" x14ac:dyDescent="0.3">
      <c r="A14" s="397"/>
      <c r="B14" s="397"/>
      <c r="C14" s="411"/>
      <c r="D14" s="61" t="s">
        <v>34</v>
      </c>
      <c r="E14" s="327">
        <v>3650</v>
      </c>
      <c r="G14" s="327">
        <v>3650</v>
      </c>
      <c r="H14" s="213">
        <f t="shared" si="0"/>
        <v>0</v>
      </c>
      <c r="I14" s="214">
        <f t="shared" si="1"/>
        <v>100</v>
      </c>
      <c r="J14" s="227">
        <f t="shared" si="2"/>
        <v>60.833333333333336</v>
      </c>
    </row>
    <row r="15" spans="1:10" ht="17.399999999999999" customHeight="1" x14ac:dyDescent="0.3">
      <c r="A15" s="397"/>
      <c r="B15" s="397"/>
      <c r="C15" s="412"/>
      <c r="D15" s="61" t="s">
        <v>30</v>
      </c>
      <c r="E15" s="327">
        <v>3650</v>
      </c>
      <c r="G15" s="327">
        <v>3650</v>
      </c>
      <c r="H15" s="213">
        <f t="shared" si="0"/>
        <v>0</v>
      </c>
      <c r="I15" s="214">
        <f t="shared" si="1"/>
        <v>100</v>
      </c>
      <c r="J15" s="227">
        <f t="shared" si="2"/>
        <v>60.833333333333336</v>
      </c>
    </row>
    <row r="16" spans="1:10" ht="17.399999999999999" customHeight="1" x14ac:dyDescent="0.3">
      <c r="A16" s="397"/>
      <c r="B16" s="397"/>
      <c r="C16" s="410" t="s">
        <v>426</v>
      </c>
      <c r="D16" s="61" t="s">
        <v>33</v>
      </c>
      <c r="E16" s="327">
        <v>3650</v>
      </c>
      <c r="G16" s="327">
        <v>3650</v>
      </c>
      <c r="H16" s="213">
        <f t="shared" si="0"/>
        <v>0</v>
      </c>
      <c r="I16" s="214">
        <f t="shared" si="1"/>
        <v>100</v>
      </c>
      <c r="J16" s="227">
        <f t="shared" si="2"/>
        <v>60.833333333333336</v>
      </c>
    </row>
    <row r="17" spans="1:10" ht="17.399999999999999" customHeight="1" x14ac:dyDescent="0.3">
      <c r="A17" s="397"/>
      <c r="B17" s="397"/>
      <c r="C17" s="411"/>
      <c r="D17" s="61" t="s">
        <v>34</v>
      </c>
      <c r="E17" s="327">
        <v>3650</v>
      </c>
      <c r="G17" s="327">
        <v>3650</v>
      </c>
      <c r="H17" s="213">
        <f t="shared" si="0"/>
        <v>0</v>
      </c>
      <c r="I17" s="214">
        <f t="shared" si="1"/>
        <v>100</v>
      </c>
      <c r="J17" s="227">
        <f t="shared" si="2"/>
        <v>60.833333333333336</v>
      </c>
    </row>
    <row r="18" spans="1:10" ht="17.399999999999999" customHeight="1" x14ac:dyDescent="0.3">
      <c r="A18" s="397"/>
      <c r="B18" s="397"/>
      <c r="C18" s="412"/>
      <c r="D18" s="61" t="s">
        <v>30</v>
      </c>
      <c r="E18" s="327">
        <v>3650</v>
      </c>
      <c r="G18" s="327">
        <v>3650</v>
      </c>
      <c r="H18" s="213">
        <f t="shared" si="0"/>
        <v>0</v>
      </c>
      <c r="I18" s="214">
        <f t="shared" si="1"/>
        <v>100</v>
      </c>
      <c r="J18" s="227">
        <f t="shared" si="2"/>
        <v>60.833333333333336</v>
      </c>
    </row>
    <row r="19" spans="1:10" ht="17.399999999999999" customHeight="1" x14ac:dyDescent="0.3">
      <c r="A19" s="397"/>
      <c r="B19" s="397"/>
      <c r="C19" s="410" t="s">
        <v>427</v>
      </c>
      <c r="D19" s="61" t="s">
        <v>33</v>
      </c>
      <c r="E19" s="327">
        <v>4300</v>
      </c>
      <c r="G19" s="327">
        <v>4300</v>
      </c>
      <c r="H19" s="213">
        <f t="shared" si="0"/>
        <v>0</v>
      </c>
      <c r="I19" s="214">
        <f t="shared" si="1"/>
        <v>100</v>
      </c>
      <c r="J19" s="227">
        <f t="shared" si="2"/>
        <v>71.666666666666671</v>
      </c>
    </row>
    <row r="20" spans="1:10" ht="17.399999999999999" customHeight="1" x14ac:dyDescent="0.3">
      <c r="A20" s="397"/>
      <c r="B20" s="397"/>
      <c r="C20" s="411"/>
      <c r="D20" s="61" t="s">
        <v>34</v>
      </c>
      <c r="E20" s="327">
        <v>4300</v>
      </c>
      <c r="G20" s="327">
        <v>4300</v>
      </c>
      <c r="H20" s="213">
        <f t="shared" si="0"/>
        <v>0</v>
      </c>
      <c r="I20" s="214">
        <f t="shared" si="1"/>
        <v>100</v>
      </c>
      <c r="J20" s="227">
        <f t="shared" si="2"/>
        <v>71.666666666666671</v>
      </c>
    </row>
    <row r="21" spans="1:10" ht="17.399999999999999" customHeight="1" x14ac:dyDescent="0.3">
      <c r="A21" s="398"/>
      <c r="B21" s="398"/>
      <c r="C21" s="412"/>
      <c r="D21" s="61" t="s">
        <v>30</v>
      </c>
      <c r="E21" s="327">
        <v>4300</v>
      </c>
      <c r="G21" s="327">
        <v>4300</v>
      </c>
      <c r="H21" s="213">
        <f t="shared" si="0"/>
        <v>0</v>
      </c>
      <c r="I21" s="214">
        <f t="shared" si="1"/>
        <v>100</v>
      </c>
      <c r="J21" s="227">
        <f t="shared" si="2"/>
        <v>71.666666666666671</v>
      </c>
    </row>
    <row r="22" spans="1:10" ht="36.75" customHeight="1" x14ac:dyDescent="0.3">
      <c r="A22" s="63"/>
      <c r="B22" s="64"/>
      <c r="C22" s="65" t="s">
        <v>35</v>
      </c>
      <c r="D22" s="66"/>
      <c r="E22" s="328"/>
      <c r="G22" s="328"/>
      <c r="H22" s="213"/>
      <c r="I22" s="214"/>
      <c r="J22" s="227"/>
    </row>
    <row r="23" spans="1:10" ht="17.399999999999999" customHeight="1" x14ac:dyDescent="0.3">
      <c r="A23" s="449"/>
      <c r="B23" s="383"/>
      <c r="C23" s="380" t="s">
        <v>427</v>
      </c>
      <c r="D23" s="266" t="s">
        <v>41</v>
      </c>
      <c r="E23" s="327">
        <v>6820</v>
      </c>
      <c r="G23" s="327">
        <v>6820</v>
      </c>
      <c r="H23" s="213">
        <f t="shared" ref="H23:H26" si="3">E23-G23</f>
        <v>0</v>
      </c>
      <c r="I23" s="214">
        <f t="shared" ref="I23:I26" si="4">IFERROR(E23/G23*100,"-")</f>
        <v>100</v>
      </c>
      <c r="J23" s="227">
        <f t="shared" ref="J23:J26" si="5">E23/60</f>
        <v>113.66666666666667</v>
      </c>
    </row>
    <row r="24" spans="1:10" ht="17.399999999999999" customHeight="1" x14ac:dyDescent="0.3">
      <c r="A24" s="450"/>
      <c r="B24" s="384"/>
      <c r="C24" s="381"/>
      <c r="D24" s="266" t="s">
        <v>34</v>
      </c>
      <c r="E24" s="327">
        <v>7920</v>
      </c>
      <c r="G24" s="327">
        <v>7920</v>
      </c>
      <c r="H24" s="213">
        <f t="shared" si="3"/>
        <v>0</v>
      </c>
      <c r="I24" s="214">
        <f t="shared" si="4"/>
        <v>100</v>
      </c>
      <c r="J24" s="227">
        <f t="shared" si="5"/>
        <v>132</v>
      </c>
    </row>
    <row r="25" spans="1:10" ht="17.399999999999999" customHeight="1" x14ac:dyDescent="0.3">
      <c r="A25" s="450"/>
      <c r="B25" s="384"/>
      <c r="C25" s="380" t="s">
        <v>425</v>
      </c>
      <c r="D25" s="266" t="s">
        <v>41</v>
      </c>
      <c r="E25" s="327">
        <v>8400</v>
      </c>
      <c r="G25" s="327">
        <v>8400</v>
      </c>
      <c r="H25" s="213">
        <f t="shared" si="3"/>
        <v>0</v>
      </c>
      <c r="I25" s="214">
        <f t="shared" si="4"/>
        <v>100</v>
      </c>
      <c r="J25" s="227">
        <f t="shared" si="5"/>
        <v>140</v>
      </c>
    </row>
    <row r="26" spans="1:10" ht="17.399999999999999" customHeight="1" x14ac:dyDescent="0.3">
      <c r="A26" s="450"/>
      <c r="B26" s="384"/>
      <c r="C26" s="381"/>
      <c r="D26" s="266" t="s">
        <v>34</v>
      </c>
      <c r="E26" s="327">
        <v>7750</v>
      </c>
      <c r="G26" s="327">
        <v>7750</v>
      </c>
      <c r="H26" s="213">
        <f t="shared" si="3"/>
        <v>0</v>
      </c>
      <c r="I26" s="214">
        <f t="shared" si="4"/>
        <v>100</v>
      </c>
      <c r="J26" s="227">
        <f t="shared" si="5"/>
        <v>129.16666666666666</v>
      </c>
    </row>
    <row r="27" spans="1:10" ht="17.399999999999999" customHeight="1" x14ac:dyDescent="0.3">
      <c r="A27" s="450"/>
      <c r="B27" s="384"/>
      <c r="C27" s="380" t="s">
        <v>426</v>
      </c>
      <c r="D27" s="61" t="s">
        <v>41</v>
      </c>
      <c r="E27" s="327">
        <v>8400</v>
      </c>
      <c r="G27" s="327">
        <v>8400</v>
      </c>
      <c r="H27" s="213">
        <f t="shared" si="0"/>
        <v>0</v>
      </c>
      <c r="I27" s="214">
        <f t="shared" si="1"/>
        <v>100</v>
      </c>
      <c r="J27" s="227">
        <f t="shared" si="2"/>
        <v>140</v>
      </c>
    </row>
    <row r="28" spans="1:10" ht="17.399999999999999" customHeight="1" x14ac:dyDescent="0.3">
      <c r="A28" s="450"/>
      <c r="B28" s="384"/>
      <c r="C28" s="381"/>
      <c r="D28" s="61" t="s">
        <v>34</v>
      </c>
      <c r="E28" s="327">
        <v>7200</v>
      </c>
      <c r="G28" s="327">
        <v>7200</v>
      </c>
      <c r="H28" s="213">
        <f t="shared" si="0"/>
        <v>0</v>
      </c>
      <c r="I28" s="214">
        <f t="shared" si="1"/>
        <v>100</v>
      </c>
      <c r="J28" s="227">
        <f t="shared" si="2"/>
        <v>120</v>
      </c>
    </row>
    <row r="29" spans="1:10" ht="17.399999999999999" customHeight="1" x14ac:dyDescent="0.3">
      <c r="A29" s="450"/>
      <c r="B29" s="384"/>
      <c r="C29" s="380" t="s">
        <v>428</v>
      </c>
      <c r="D29" s="61" t="s">
        <v>41</v>
      </c>
      <c r="E29" s="327">
        <v>8660</v>
      </c>
      <c r="G29" s="327">
        <v>8660</v>
      </c>
      <c r="H29" s="213">
        <f t="shared" si="0"/>
        <v>0</v>
      </c>
      <c r="I29" s="214">
        <f t="shared" si="1"/>
        <v>100</v>
      </c>
      <c r="J29" s="227">
        <f t="shared" si="2"/>
        <v>144.33333333333334</v>
      </c>
    </row>
    <row r="30" spans="1:10" ht="17.399999999999999" customHeight="1" x14ac:dyDescent="0.3">
      <c r="A30" s="450"/>
      <c r="B30" s="384"/>
      <c r="C30" s="381"/>
      <c r="D30" s="61" t="s">
        <v>34</v>
      </c>
      <c r="E30" s="327">
        <v>7950</v>
      </c>
      <c r="G30" s="327">
        <v>7950</v>
      </c>
      <c r="H30" s="213">
        <f t="shared" si="0"/>
        <v>0</v>
      </c>
      <c r="I30" s="214">
        <f t="shared" si="1"/>
        <v>100</v>
      </c>
      <c r="J30" s="227">
        <f t="shared" si="2"/>
        <v>132.5</v>
      </c>
    </row>
    <row r="31" spans="1:10" ht="17.399999999999999" customHeight="1" x14ac:dyDescent="0.3">
      <c r="A31" s="450"/>
      <c r="B31" s="384"/>
      <c r="C31" s="380" t="s">
        <v>424</v>
      </c>
      <c r="D31" s="266" t="s">
        <v>41</v>
      </c>
      <c r="E31" s="327">
        <v>4600</v>
      </c>
      <c r="G31" s="327">
        <v>4600</v>
      </c>
      <c r="H31" s="213">
        <f t="shared" ref="H31:H32" si="6">E31-G31</f>
        <v>0</v>
      </c>
      <c r="I31" s="214">
        <f t="shared" ref="I31:I32" si="7">IFERROR(E31/G31*100,"-")</f>
        <v>100</v>
      </c>
      <c r="J31" s="227">
        <f t="shared" ref="J31:J32" si="8">E31/60</f>
        <v>76.666666666666671</v>
      </c>
    </row>
    <row r="32" spans="1:10" ht="17.399999999999999" customHeight="1" x14ac:dyDescent="0.3">
      <c r="A32" s="451"/>
      <c r="B32" s="385"/>
      <c r="C32" s="381"/>
      <c r="D32" s="266" t="s">
        <v>34</v>
      </c>
      <c r="E32" s="327">
        <v>4700</v>
      </c>
      <c r="G32" s="327">
        <v>4700</v>
      </c>
      <c r="H32" s="213">
        <f t="shared" si="6"/>
        <v>0</v>
      </c>
      <c r="I32" s="214">
        <f t="shared" si="7"/>
        <v>100</v>
      </c>
      <c r="J32" s="227">
        <f t="shared" si="8"/>
        <v>78.333333333333329</v>
      </c>
    </row>
    <row r="33" spans="1:10" ht="34.5" customHeight="1" x14ac:dyDescent="0.3">
      <c r="A33" s="63"/>
      <c r="B33" s="64"/>
      <c r="C33" s="65" t="s">
        <v>36</v>
      </c>
      <c r="D33" s="66"/>
      <c r="E33" s="67"/>
      <c r="G33" s="213"/>
      <c r="H33" s="213"/>
      <c r="I33" s="214"/>
    </row>
    <row r="34" spans="1:10" x14ac:dyDescent="0.3">
      <c r="G34" s="213"/>
      <c r="H34" s="213"/>
      <c r="I34" s="214"/>
    </row>
    <row r="35" spans="1:10" ht="35.25" customHeight="1" x14ac:dyDescent="0.3">
      <c r="A35" s="63"/>
      <c r="B35" s="72"/>
      <c r="C35" s="73" t="s">
        <v>235</v>
      </c>
      <c r="D35" s="74"/>
      <c r="E35" s="75"/>
      <c r="G35" s="213"/>
      <c r="H35" s="213"/>
      <c r="I35" s="214"/>
    </row>
    <row r="36" spans="1:10" x14ac:dyDescent="0.3">
      <c r="A36" s="452"/>
      <c r="B36" s="452"/>
      <c r="C36" s="88" t="s">
        <v>50</v>
      </c>
      <c r="D36" s="91"/>
      <c r="E36" s="92">
        <v>0.04</v>
      </c>
      <c r="G36" s="213">
        <v>0.04</v>
      </c>
      <c r="H36" s="213">
        <f t="shared" si="0"/>
        <v>0</v>
      </c>
      <c r="I36" s="214">
        <f t="shared" si="1"/>
        <v>100</v>
      </c>
    </row>
    <row r="37" spans="1:10" x14ac:dyDescent="0.3">
      <c r="A37" s="452"/>
      <c r="B37" s="452"/>
      <c r="C37" s="88" t="s">
        <v>51</v>
      </c>
      <c r="D37" s="92" t="s">
        <v>310</v>
      </c>
      <c r="E37" s="243" t="s">
        <v>96</v>
      </c>
      <c r="G37" s="213"/>
      <c r="H37" s="213"/>
      <c r="I37" s="214"/>
    </row>
    <row r="38" spans="1:10" x14ac:dyDescent="0.3">
      <c r="A38" s="452"/>
      <c r="B38" s="452"/>
      <c r="C38" s="88" t="s">
        <v>311</v>
      </c>
      <c r="D38" s="242" t="s">
        <v>211</v>
      </c>
      <c r="E38" s="92">
        <v>15</v>
      </c>
      <c r="G38" s="213">
        <v>15</v>
      </c>
      <c r="H38" s="213">
        <f t="shared" si="0"/>
        <v>0</v>
      </c>
      <c r="I38" s="214">
        <f t="shared" si="1"/>
        <v>100</v>
      </c>
    </row>
    <row r="39" spans="1:10" x14ac:dyDescent="0.3">
      <c r="A39" s="452"/>
      <c r="B39" s="452"/>
      <c r="C39" s="88" t="s">
        <v>312</v>
      </c>
      <c r="D39" s="242" t="s">
        <v>211</v>
      </c>
      <c r="E39" s="92">
        <v>35</v>
      </c>
      <c r="G39" s="213">
        <v>35</v>
      </c>
      <c r="H39" s="213">
        <f t="shared" si="0"/>
        <v>0</v>
      </c>
      <c r="I39" s="214">
        <f>IFERROR(E39/G39*100,"-")</f>
        <v>100</v>
      </c>
    </row>
    <row r="41" spans="1:10" s="59" customFormat="1" x14ac:dyDescent="0.3">
      <c r="B41" s="69"/>
      <c r="C41" s="69"/>
      <c r="D41" s="70"/>
      <c r="E41" s="71"/>
      <c r="G41" s="215"/>
      <c r="H41" s="215"/>
      <c r="I41" s="215"/>
      <c r="J41" s="223"/>
    </row>
    <row r="44" spans="1:10" s="59" customFormat="1" ht="36.75" customHeight="1" x14ac:dyDescent="0.3">
      <c r="A44" s="379"/>
      <c r="B44" s="379"/>
      <c r="C44" s="379"/>
      <c r="D44" s="379"/>
      <c r="E44" s="379"/>
      <c r="G44" s="215"/>
      <c r="H44" s="215"/>
      <c r="I44" s="215"/>
      <c r="J44" s="223"/>
    </row>
    <row r="45" spans="1:10" x14ac:dyDescent="0.3">
      <c r="D45" s="70" t="s">
        <v>343</v>
      </c>
    </row>
    <row r="46" spans="1:10" x14ac:dyDescent="0.3">
      <c r="D46" s="70" t="s">
        <v>344</v>
      </c>
    </row>
    <row r="50" spans="1:10" x14ac:dyDescent="0.3">
      <c r="A50" s="80"/>
      <c r="B50" s="80"/>
      <c r="C50" s="80"/>
      <c r="D50" s="80"/>
      <c r="E50" s="80"/>
    </row>
    <row r="51" spans="1:10" ht="39" customHeight="1" x14ac:dyDescent="0.3">
      <c r="A51" s="377"/>
      <c r="B51" s="377"/>
      <c r="C51" s="377"/>
      <c r="D51" s="377"/>
      <c r="E51" s="377"/>
    </row>
    <row r="53" spans="1:10" s="59" customFormat="1" ht="54" customHeight="1" x14ac:dyDescent="0.3">
      <c r="A53" s="377"/>
      <c r="B53" s="378"/>
      <c r="C53" s="378"/>
      <c r="D53" s="378"/>
      <c r="E53" s="378"/>
      <c r="G53" s="215"/>
      <c r="H53" s="215"/>
      <c r="I53" s="215"/>
      <c r="J53" s="223"/>
    </row>
  </sheetData>
  <customSheetViews>
    <customSheetView guid="{839003FA-3055-4E28-826D-0A2EF77DACBD}" scale="70" showPageBreaks="1" fitToPage="1" printArea="1" view="pageBreakPreview">
      <selection activeCell="E2" sqref="E2"/>
      <pageMargins left="0.75" right="0.75" top="0.98425196850393704" bottom="0.98425196850393704" header="0" footer="0"/>
      <printOptions horizontalCentered="1"/>
      <pageSetup paperSize="9" scale="59" orientation="portrait" r:id="rId1"/>
      <headerFooter alignWithMargins="0"/>
    </customSheetView>
  </customSheetViews>
  <mergeCells count="29">
    <mergeCell ref="A53:E53"/>
    <mergeCell ref="A44:E44"/>
    <mergeCell ref="B10:B21"/>
    <mergeCell ref="A51:E51"/>
    <mergeCell ref="A7:A21"/>
    <mergeCell ref="C27:C28"/>
    <mergeCell ref="C7:C9"/>
    <mergeCell ref="C10:C12"/>
    <mergeCell ref="B7:B9"/>
    <mergeCell ref="A36:A39"/>
    <mergeCell ref="B36:B39"/>
    <mergeCell ref="C29:C30"/>
    <mergeCell ref="C19:C21"/>
    <mergeCell ref="C23:C24"/>
    <mergeCell ref="C25:C26"/>
    <mergeCell ref="C31:C32"/>
    <mergeCell ref="A1:E1"/>
    <mergeCell ref="A5:B5"/>
    <mergeCell ref="D5:D6"/>
    <mergeCell ref="E5:E6"/>
    <mergeCell ref="A6:B6"/>
    <mergeCell ref="B23:B32"/>
    <mergeCell ref="A23:A32"/>
    <mergeCell ref="J5:J6"/>
    <mergeCell ref="C13:C15"/>
    <mergeCell ref="C16:C18"/>
    <mergeCell ref="H5:H6"/>
    <mergeCell ref="I5:I6"/>
    <mergeCell ref="G5:G6"/>
  </mergeCells>
  <phoneticPr fontId="2" type="noConversion"/>
  <printOptions horizontalCentered="1"/>
  <pageMargins left="0.75" right="0.75" top="0.98425196850393704" bottom="0.98425196850393704" header="0" footer="0"/>
  <pageSetup paperSize="9" scale="59"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K73"/>
  <sheetViews>
    <sheetView view="pageBreakPreview" topLeftCell="B1" zoomScale="70" zoomScaleNormal="66" zoomScaleSheetLayoutView="70" workbookViewId="0">
      <selection sqref="A1:E1"/>
    </sheetView>
  </sheetViews>
  <sheetFormatPr defaultColWidth="9.109375" defaultRowHeight="17.399999999999999" x14ac:dyDescent="0.3"/>
  <cols>
    <col min="1" max="1" width="9.109375" style="59"/>
    <col min="2" max="2" width="9.109375" style="69"/>
    <col min="3" max="3" width="80.5546875" style="69" customWidth="1"/>
    <col min="4" max="4" width="25.6640625" style="70" customWidth="1"/>
    <col min="5" max="5" width="25.6640625" style="71" customWidth="1"/>
    <col min="6" max="6" width="2.44140625" style="68" hidden="1" customWidth="1"/>
    <col min="7" max="9" width="18.88671875" style="216" hidden="1" customWidth="1"/>
    <col min="10" max="10" width="13" style="223" hidden="1" customWidth="1"/>
    <col min="11" max="11" width="9.109375" style="68" hidden="1" customWidth="1"/>
    <col min="12" max="13" width="0" style="68" hidden="1" customWidth="1"/>
    <col min="14" max="16384" width="9.109375" style="68"/>
  </cols>
  <sheetData>
    <row r="1" spans="1:10" s="81" customFormat="1" ht="69.75" customHeight="1" x14ac:dyDescent="0.4">
      <c r="A1" s="389" t="s">
        <v>348</v>
      </c>
      <c r="B1" s="390"/>
      <c r="C1" s="390"/>
      <c r="D1" s="390"/>
      <c r="E1" s="390"/>
      <c r="G1" s="217"/>
      <c r="H1" s="217"/>
      <c r="I1" s="217"/>
      <c r="J1" s="222"/>
    </row>
    <row r="2" spans="1:10" s="81" customFormat="1" ht="20.100000000000001" customHeight="1" x14ac:dyDescent="0.4">
      <c r="A2" s="55"/>
      <c r="B2" s="3"/>
      <c r="C2" s="3"/>
      <c r="D2" s="3"/>
      <c r="E2" s="3"/>
      <c r="G2" s="217"/>
      <c r="H2" s="217"/>
      <c r="I2" s="217"/>
      <c r="J2" s="222"/>
    </row>
    <row r="3" spans="1:10" s="81" customFormat="1" ht="20.100000000000001" customHeight="1" x14ac:dyDescent="0.4">
      <c r="A3" s="56" t="s">
        <v>663</v>
      </c>
      <c r="B3" s="3"/>
      <c r="C3" s="3"/>
      <c r="D3" s="3"/>
      <c r="E3" s="3"/>
      <c r="G3" s="217"/>
      <c r="H3" s="217"/>
      <c r="I3" s="217"/>
      <c r="J3" s="222"/>
    </row>
    <row r="4" spans="1:10" s="81" customFormat="1" ht="20.100000000000001" customHeight="1" x14ac:dyDescent="0.4">
      <c r="A4" s="55"/>
      <c r="B4" s="3"/>
      <c r="C4" s="3"/>
      <c r="D4" s="3"/>
      <c r="E4" s="57"/>
      <c r="G4" s="217"/>
      <c r="H4" s="217"/>
      <c r="I4" s="217"/>
      <c r="J4" s="222"/>
    </row>
    <row r="5" spans="1:10" ht="35.1" customHeight="1" x14ac:dyDescent="0.3">
      <c r="A5" s="391" t="s">
        <v>187</v>
      </c>
      <c r="B5" s="391"/>
      <c r="C5" s="58" t="s">
        <v>188</v>
      </c>
      <c r="D5" s="392" t="s">
        <v>26</v>
      </c>
      <c r="E5" s="393" t="s">
        <v>27</v>
      </c>
      <c r="G5" s="376" t="s">
        <v>349</v>
      </c>
      <c r="H5" s="376" t="s">
        <v>277</v>
      </c>
      <c r="I5" s="376" t="s">
        <v>278</v>
      </c>
      <c r="J5" s="376" t="s">
        <v>297</v>
      </c>
    </row>
    <row r="6" spans="1:10" ht="37.950000000000003" customHeight="1" x14ac:dyDescent="0.3">
      <c r="A6" s="394" t="s">
        <v>11</v>
      </c>
      <c r="B6" s="406"/>
      <c r="C6" s="60" t="s">
        <v>32</v>
      </c>
      <c r="D6" s="392"/>
      <c r="E6" s="393"/>
      <c r="G6" s="376"/>
      <c r="H6" s="376"/>
      <c r="I6" s="376"/>
      <c r="J6" s="376" t="s">
        <v>297</v>
      </c>
    </row>
    <row r="7" spans="1:10" ht="17.399999999999999" customHeight="1" x14ac:dyDescent="0.3">
      <c r="A7" s="386"/>
      <c r="B7" s="396" t="s">
        <v>28</v>
      </c>
      <c r="C7" s="410" t="s">
        <v>587</v>
      </c>
      <c r="D7" s="82" t="s">
        <v>33</v>
      </c>
      <c r="E7" s="218">
        <v>2000</v>
      </c>
      <c r="G7" s="218">
        <v>2000</v>
      </c>
      <c r="H7" s="213">
        <f>E7-G7</f>
        <v>0</v>
      </c>
      <c r="I7" s="214">
        <f>IFERROR(E7/G7*100,"-")</f>
        <v>100</v>
      </c>
      <c r="J7" s="227">
        <f>E7/60</f>
        <v>33.333333333333336</v>
      </c>
    </row>
    <row r="8" spans="1:10" ht="17.399999999999999" customHeight="1" x14ac:dyDescent="0.3">
      <c r="A8" s="387"/>
      <c r="B8" s="397"/>
      <c r="C8" s="411"/>
      <c r="D8" s="82" t="s">
        <v>34</v>
      </c>
      <c r="E8" s="218">
        <v>2000</v>
      </c>
      <c r="G8" s="218">
        <v>2000</v>
      </c>
      <c r="H8" s="213">
        <f t="shared" ref="H8:H58" si="0">E8-G8</f>
        <v>0</v>
      </c>
      <c r="I8" s="214">
        <f t="shared" ref="I8:I58" si="1">IFERROR(E8/G8*100,"-")</f>
        <v>100</v>
      </c>
      <c r="J8" s="227">
        <f t="shared" ref="J8:J49" si="2">E8/60</f>
        <v>33.333333333333336</v>
      </c>
    </row>
    <row r="9" spans="1:10" ht="17.399999999999999" customHeight="1" x14ac:dyDescent="0.3">
      <c r="A9" s="387"/>
      <c r="B9" s="397"/>
      <c r="C9" s="412"/>
      <c r="D9" s="82" t="s">
        <v>30</v>
      </c>
      <c r="E9" s="218">
        <v>2000</v>
      </c>
      <c r="G9" s="218">
        <v>2000</v>
      </c>
      <c r="H9" s="213">
        <f t="shared" si="0"/>
        <v>0</v>
      </c>
      <c r="I9" s="214">
        <f t="shared" si="1"/>
        <v>100</v>
      </c>
      <c r="J9" s="227">
        <f t="shared" si="2"/>
        <v>33.333333333333336</v>
      </c>
    </row>
    <row r="10" spans="1:10" ht="17.399999999999999" customHeight="1" x14ac:dyDescent="0.3">
      <c r="A10" s="387"/>
      <c r="B10" s="397"/>
      <c r="C10" s="410" t="s">
        <v>588</v>
      </c>
      <c r="D10" s="82" t="s">
        <v>33</v>
      </c>
      <c r="E10" s="218">
        <v>2000</v>
      </c>
      <c r="G10" s="218">
        <v>2000</v>
      </c>
      <c r="H10" s="213">
        <f t="shared" si="0"/>
        <v>0</v>
      </c>
      <c r="I10" s="214">
        <f t="shared" si="1"/>
        <v>100</v>
      </c>
      <c r="J10" s="227">
        <f t="shared" si="2"/>
        <v>33.333333333333336</v>
      </c>
    </row>
    <row r="11" spans="1:10" ht="17.399999999999999" customHeight="1" x14ac:dyDescent="0.3">
      <c r="A11" s="387"/>
      <c r="B11" s="397"/>
      <c r="C11" s="411"/>
      <c r="D11" s="82" t="s">
        <v>34</v>
      </c>
      <c r="E11" s="218">
        <v>2000</v>
      </c>
      <c r="G11" s="218">
        <v>2000</v>
      </c>
      <c r="H11" s="213">
        <f t="shared" si="0"/>
        <v>0</v>
      </c>
      <c r="I11" s="214">
        <f t="shared" si="1"/>
        <v>100</v>
      </c>
      <c r="J11" s="227">
        <f t="shared" si="2"/>
        <v>33.333333333333336</v>
      </c>
    </row>
    <row r="12" spans="1:10" ht="17.399999999999999" customHeight="1" x14ac:dyDescent="0.3">
      <c r="A12" s="387"/>
      <c r="B12" s="398"/>
      <c r="C12" s="412"/>
      <c r="D12" s="82" t="s">
        <v>30</v>
      </c>
      <c r="E12" s="218">
        <v>2000</v>
      </c>
      <c r="G12" s="218">
        <v>2000</v>
      </c>
      <c r="H12" s="213">
        <f t="shared" si="0"/>
        <v>0</v>
      </c>
      <c r="I12" s="214">
        <f t="shared" si="1"/>
        <v>100</v>
      </c>
      <c r="J12" s="227">
        <f t="shared" si="2"/>
        <v>33.333333333333336</v>
      </c>
    </row>
    <row r="13" spans="1:10" ht="17.399999999999999" customHeight="1" x14ac:dyDescent="0.3">
      <c r="A13" s="387"/>
      <c r="B13" s="396" t="s">
        <v>29</v>
      </c>
      <c r="C13" s="410" t="s">
        <v>433</v>
      </c>
      <c r="D13" s="82" t="s">
        <v>33</v>
      </c>
      <c r="E13" s="218">
        <v>2000</v>
      </c>
      <c r="G13" s="218">
        <v>2000</v>
      </c>
      <c r="H13" s="213">
        <f t="shared" si="0"/>
        <v>0</v>
      </c>
      <c r="I13" s="214">
        <f t="shared" si="1"/>
        <v>100</v>
      </c>
      <c r="J13" s="227">
        <f t="shared" si="2"/>
        <v>33.333333333333336</v>
      </c>
    </row>
    <row r="14" spans="1:10" ht="17.399999999999999" customHeight="1" x14ac:dyDescent="0.3">
      <c r="A14" s="387"/>
      <c r="B14" s="397"/>
      <c r="C14" s="411"/>
      <c r="D14" s="82" t="s">
        <v>34</v>
      </c>
      <c r="E14" s="218">
        <v>2000</v>
      </c>
      <c r="G14" s="218">
        <v>2000</v>
      </c>
      <c r="H14" s="213">
        <f t="shared" si="0"/>
        <v>0</v>
      </c>
      <c r="I14" s="214">
        <f t="shared" si="1"/>
        <v>100</v>
      </c>
      <c r="J14" s="227">
        <f t="shared" si="2"/>
        <v>33.333333333333336</v>
      </c>
    </row>
    <row r="15" spans="1:10" ht="17.399999999999999" customHeight="1" x14ac:dyDescent="0.3">
      <c r="A15" s="387"/>
      <c r="B15" s="397"/>
      <c r="C15" s="412"/>
      <c r="D15" s="82" t="s">
        <v>30</v>
      </c>
      <c r="E15" s="218">
        <v>2000</v>
      </c>
      <c r="G15" s="218">
        <v>2000</v>
      </c>
      <c r="H15" s="213">
        <f t="shared" si="0"/>
        <v>0</v>
      </c>
      <c r="I15" s="214">
        <f t="shared" si="1"/>
        <v>100</v>
      </c>
      <c r="J15" s="227">
        <f t="shared" si="2"/>
        <v>33.333333333333336</v>
      </c>
    </row>
    <row r="16" spans="1:10" ht="17.399999999999999" customHeight="1" x14ac:dyDescent="0.3">
      <c r="A16" s="387"/>
      <c r="B16" s="397"/>
      <c r="C16" s="410" t="s">
        <v>434</v>
      </c>
      <c r="D16" s="61" t="s">
        <v>33</v>
      </c>
      <c r="E16" s="218">
        <v>2000</v>
      </c>
      <c r="G16" s="218">
        <v>2000</v>
      </c>
      <c r="H16" s="213">
        <f t="shared" si="0"/>
        <v>0</v>
      </c>
      <c r="I16" s="214">
        <f t="shared" si="1"/>
        <v>100</v>
      </c>
      <c r="J16" s="227">
        <f t="shared" si="2"/>
        <v>33.333333333333336</v>
      </c>
    </row>
    <row r="17" spans="1:10" ht="17.399999999999999" customHeight="1" x14ac:dyDescent="0.3">
      <c r="A17" s="387"/>
      <c r="B17" s="397"/>
      <c r="C17" s="411"/>
      <c r="D17" s="61" t="s">
        <v>34</v>
      </c>
      <c r="E17" s="218">
        <v>2000</v>
      </c>
      <c r="G17" s="218">
        <v>2000</v>
      </c>
      <c r="H17" s="213">
        <f t="shared" si="0"/>
        <v>0</v>
      </c>
      <c r="I17" s="214">
        <f t="shared" si="1"/>
        <v>100</v>
      </c>
      <c r="J17" s="227">
        <f t="shared" si="2"/>
        <v>33.333333333333336</v>
      </c>
    </row>
    <row r="18" spans="1:10" ht="17.399999999999999" customHeight="1" x14ac:dyDescent="0.3">
      <c r="A18" s="387"/>
      <c r="B18" s="397"/>
      <c r="C18" s="412"/>
      <c r="D18" s="61" t="s">
        <v>30</v>
      </c>
      <c r="E18" s="218">
        <v>2000</v>
      </c>
      <c r="G18" s="218">
        <v>2000</v>
      </c>
      <c r="H18" s="213">
        <f t="shared" si="0"/>
        <v>0</v>
      </c>
      <c r="I18" s="214">
        <f t="shared" si="1"/>
        <v>100</v>
      </c>
      <c r="J18" s="227">
        <f t="shared" si="2"/>
        <v>33.333333333333336</v>
      </c>
    </row>
    <row r="19" spans="1:10" ht="17.399999999999999" customHeight="1" x14ac:dyDescent="0.3">
      <c r="A19" s="387"/>
      <c r="B19" s="397"/>
      <c r="C19" s="410" t="s">
        <v>437</v>
      </c>
      <c r="D19" s="82" t="s">
        <v>33</v>
      </c>
      <c r="E19" s="218">
        <v>2000</v>
      </c>
      <c r="G19" s="218">
        <v>2000</v>
      </c>
      <c r="H19" s="213">
        <f t="shared" si="0"/>
        <v>0</v>
      </c>
      <c r="I19" s="214">
        <f t="shared" si="1"/>
        <v>100</v>
      </c>
      <c r="J19" s="227">
        <f t="shared" si="2"/>
        <v>33.333333333333336</v>
      </c>
    </row>
    <row r="20" spans="1:10" ht="17.399999999999999" customHeight="1" x14ac:dyDescent="0.3">
      <c r="A20" s="387"/>
      <c r="B20" s="397"/>
      <c r="C20" s="411"/>
      <c r="D20" s="82" t="s">
        <v>34</v>
      </c>
      <c r="E20" s="218">
        <v>2000</v>
      </c>
      <c r="G20" s="218">
        <v>2000</v>
      </c>
      <c r="H20" s="213">
        <f t="shared" si="0"/>
        <v>0</v>
      </c>
      <c r="I20" s="214">
        <f t="shared" si="1"/>
        <v>100</v>
      </c>
      <c r="J20" s="227">
        <f t="shared" si="2"/>
        <v>33.333333333333336</v>
      </c>
    </row>
    <row r="21" spans="1:10" ht="17.399999999999999" customHeight="1" x14ac:dyDescent="0.3">
      <c r="A21" s="387"/>
      <c r="B21" s="397"/>
      <c r="C21" s="412"/>
      <c r="D21" s="82" t="s">
        <v>30</v>
      </c>
      <c r="E21" s="218">
        <v>2000</v>
      </c>
      <c r="G21" s="218">
        <v>2000</v>
      </c>
      <c r="H21" s="213">
        <f t="shared" si="0"/>
        <v>0</v>
      </c>
      <c r="I21" s="214">
        <f t="shared" si="1"/>
        <v>100</v>
      </c>
      <c r="J21" s="227">
        <f t="shared" si="2"/>
        <v>33.333333333333336</v>
      </c>
    </row>
    <row r="22" spans="1:10" ht="17.399999999999999" customHeight="1" x14ac:dyDescent="0.3">
      <c r="A22" s="387"/>
      <c r="B22" s="397"/>
      <c r="C22" s="410" t="s">
        <v>589</v>
      </c>
      <c r="D22" s="82" t="s">
        <v>33</v>
      </c>
      <c r="E22" s="218">
        <v>2000</v>
      </c>
      <c r="G22" s="218">
        <v>2000</v>
      </c>
      <c r="H22" s="213">
        <f t="shared" si="0"/>
        <v>0</v>
      </c>
      <c r="I22" s="214">
        <f t="shared" si="1"/>
        <v>100</v>
      </c>
      <c r="J22" s="227">
        <f t="shared" si="2"/>
        <v>33.333333333333336</v>
      </c>
    </row>
    <row r="23" spans="1:10" ht="17.399999999999999" customHeight="1" x14ac:dyDescent="0.3">
      <c r="A23" s="387"/>
      <c r="B23" s="397"/>
      <c r="C23" s="411"/>
      <c r="D23" s="82" t="s">
        <v>34</v>
      </c>
      <c r="E23" s="218">
        <v>2000</v>
      </c>
      <c r="G23" s="218">
        <v>2000</v>
      </c>
      <c r="H23" s="213">
        <f t="shared" si="0"/>
        <v>0</v>
      </c>
      <c r="I23" s="214">
        <f t="shared" si="1"/>
        <v>100</v>
      </c>
      <c r="J23" s="227">
        <f t="shared" si="2"/>
        <v>33.333333333333336</v>
      </c>
    </row>
    <row r="24" spans="1:10" ht="17.399999999999999" customHeight="1" x14ac:dyDescent="0.3">
      <c r="A24" s="387"/>
      <c r="B24" s="397"/>
      <c r="C24" s="412"/>
      <c r="D24" s="82" t="s">
        <v>30</v>
      </c>
      <c r="E24" s="218">
        <v>2000</v>
      </c>
      <c r="G24" s="218">
        <v>2000</v>
      </c>
      <c r="H24" s="213">
        <f t="shared" si="0"/>
        <v>0</v>
      </c>
      <c r="I24" s="214">
        <f t="shared" si="1"/>
        <v>100</v>
      </c>
      <c r="J24" s="227">
        <f t="shared" si="2"/>
        <v>33.333333333333336</v>
      </c>
    </row>
    <row r="25" spans="1:10" ht="17.399999999999999" customHeight="1" x14ac:dyDescent="0.3">
      <c r="A25" s="387"/>
      <c r="B25" s="397"/>
      <c r="C25" s="410" t="s">
        <v>590</v>
      </c>
      <c r="D25" s="61" t="s">
        <v>33</v>
      </c>
      <c r="E25" s="218">
        <v>2162.41</v>
      </c>
      <c r="G25" s="218">
        <v>2162.41</v>
      </c>
      <c r="H25" s="213">
        <f t="shared" si="0"/>
        <v>0</v>
      </c>
      <c r="I25" s="214">
        <f t="shared" si="1"/>
        <v>100</v>
      </c>
      <c r="J25" s="227">
        <f t="shared" si="2"/>
        <v>36.040166666666664</v>
      </c>
    </row>
    <row r="26" spans="1:10" ht="17.399999999999999" customHeight="1" x14ac:dyDescent="0.3">
      <c r="A26" s="387"/>
      <c r="B26" s="397"/>
      <c r="C26" s="411"/>
      <c r="D26" s="61" t="s">
        <v>34</v>
      </c>
      <c r="E26" s="218">
        <v>2162.41</v>
      </c>
      <c r="G26" s="218">
        <v>2162.41</v>
      </c>
      <c r="H26" s="213">
        <f t="shared" si="0"/>
        <v>0</v>
      </c>
      <c r="I26" s="214">
        <f t="shared" si="1"/>
        <v>100</v>
      </c>
      <c r="J26" s="227">
        <f t="shared" si="2"/>
        <v>36.040166666666664</v>
      </c>
    </row>
    <row r="27" spans="1:10" ht="17.399999999999999" customHeight="1" x14ac:dyDescent="0.3">
      <c r="A27" s="388"/>
      <c r="B27" s="398"/>
      <c r="C27" s="412"/>
      <c r="D27" s="82" t="s">
        <v>30</v>
      </c>
      <c r="E27" s="218">
        <v>2162.41</v>
      </c>
      <c r="G27" s="218">
        <v>2162.41</v>
      </c>
      <c r="H27" s="213">
        <f t="shared" si="0"/>
        <v>0</v>
      </c>
      <c r="I27" s="214">
        <f t="shared" si="1"/>
        <v>100</v>
      </c>
      <c r="J27" s="227">
        <f t="shared" si="2"/>
        <v>36.040166666666664</v>
      </c>
    </row>
    <row r="28" spans="1:10" ht="34.5" customHeight="1" x14ac:dyDescent="0.3">
      <c r="A28" s="63"/>
      <c r="B28" s="64"/>
      <c r="C28" s="65" t="s">
        <v>35</v>
      </c>
      <c r="D28" s="66"/>
      <c r="E28" s="85"/>
      <c r="G28" s="218"/>
      <c r="H28" s="213"/>
      <c r="I28" s="214"/>
      <c r="J28" s="227"/>
    </row>
    <row r="29" spans="1:10" ht="19.5" customHeight="1" x14ac:dyDescent="0.3">
      <c r="A29" s="427"/>
      <c r="B29" s="427"/>
      <c r="C29" s="410" t="s">
        <v>432</v>
      </c>
      <c r="D29" s="61" t="s">
        <v>33</v>
      </c>
      <c r="E29" s="218">
        <v>2000</v>
      </c>
      <c r="G29" s="218">
        <v>2000</v>
      </c>
      <c r="H29" s="213">
        <f t="shared" si="0"/>
        <v>0</v>
      </c>
      <c r="I29" s="214">
        <f t="shared" si="1"/>
        <v>100</v>
      </c>
      <c r="J29" s="227">
        <f t="shared" si="2"/>
        <v>33.333333333333336</v>
      </c>
    </row>
    <row r="30" spans="1:10" ht="17.399999999999999" customHeight="1" x14ac:dyDescent="0.3">
      <c r="A30" s="428"/>
      <c r="B30" s="428"/>
      <c r="C30" s="411"/>
      <c r="D30" s="61" t="s">
        <v>34</v>
      </c>
      <c r="E30" s="218">
        <v>2000</v>
      </c>
      <c r="G30" s="218">
        <v>2000</v>
      </c>
      <c r="H30" s="213">
        <f t="shared" si="0"/>
        <v>0</v>
      </c>
      <c r="I30" s="214">
        <f t="shared" si="1"/>
        <v>100</v>
      </c>
      <c r="J30" s="227">
        <f t="shared" si="2"/>
        <v>33.333333333333336</v>
      </c>
    </row>
    <row r="31" spans="1:10" ht="17.399999999999999" customHeight="1" x14ac:dyDescent="0.3">
      <c r="A31" s="428"/>
      <c r="B31" s="428"/>
      <c r="C31" s="411"/>
      <c r="D31" s="82" t="s">
        <v>30</v>
      </c>
      <c r="E31" s="218">
        <v>2000</v>
      </c>
      <c r="G31" s="218">
        <v>2000</v>
      </c>
      <c r="H31" s="213">
        <f t="shared" si="0"/>
        <v>0</v>
      </c>
      <c r="I31" s="214">
        <f t="shared" si="1"/>
        <v>100</v>
      </c>
      <c r="J31" s="227">
        <f t="shared" si="2"/>
        <v>33.333333333333336</v>
      </c>
    </row>
    <row r="32" spans="1:10" ht="17.399999999999999" customHeight="1" x14ac:dyDescent="0.3">
      <c r="A32" s="428"/>
      <c r="B32" s="428"/>
      <c r="C32" s="411"/>
      <c r="D32" s="61" t="s">
        <v>31</v>
      </c>
      <c r="E32" s="218">
        <v>2000</v>
      </c>
      <c r="G32" s="218">
        <v>2000</v>
      </c>
      <c r="H32" s="213">
        <f t="shared" si="0"/>
        <v>0</v>
      </c>
      <c r="I32" s="214">
        <f t="shared" si="1"/>
        <v>100</v>
      </c>
      <c r="J32" s="227">
        <f t="shared" si="2"/>
        <v>33.333333333333336</v>
      </c>
    </row>
    <row r="33" spans="1:10" ht="17.399999999999999" customHeight="1" x14ac:dyDescent="0.3">
      <c r="A33" s="428"/>
      <c r="B33" s="428"/>
      <c r="C33" s="412"/>
      <c r="D33" s="82" t="s">
        <v>73</v>
      </c>
      <c r="E33" s="218">
        <v>2000</v>
      </c>
      <c r="G33" s="218">
        <v>2000</v>
      </c>
      <c r="H33" s="213">
        <f t="shared" si="0"/>
        <v>0</v>
      </c>
      <c r="I33" s="214">
        <f t="shared" si="1"/>
        <v>100</v>
      </c>
      <c r="J33" s="227">
        <f t="shared" si="2"/>
        <v>33.333333333333336</v>
      </c>
    </row>
    <row r="34" spans="1:10" ht="17.399999999999999" customHeight="1" x14ac:dyDescent="0.3">
      <c r="A34" s="428"/>
      <c r="B34" s="428"/>
      <c r="C34" s="380" t="s">
        <v>434</v>
      </c>
      <c r="D34" s="140" t="s">
        <v>33</v>
      </c>
      <c r="E34" s="218">
        <v>2800</v>
      </c>
      <c r="G34" s="218">
        <v>2800</v>
      </c>
      <c r="H34" s="213">
        <f t="shared" si="0"/>
        <v>0</v>
      </c>
      <c r="I34" s="214">
        <f t="shared" si="1"/>
        <v>100</v>
      </c>
      <c r="J34" s="227">
        <f t="shared" si="2"/>
        <v>46.666666666666664</v>
      </c>
    </row>
    <row r="35" spans="1:10" ht="17.399999999999999" customHeight="1" x14ac:dyDescent="0.3">
      <c r="A35" s="428"/>
      <c r="B35" s="428"/>
      <c r="C35" s="381"/>
      <c r="D35" s="82" t="s">
        <v>34</v>
      </c>
      <c r="E35" s="218">
        <v>2800</v>
      </c>
      <c r="G35" s="218">
        <v>2800</v>
      </c>
      <c r="H35" s="213">
        <f t="shared" si="0"/>
        <v>0</v>
      </c>
      <c r="I35" s="214">
        <f t="shared" si="1"/>
        <v>100</v>
      </c>
      <c r="J35" s="227">
        <f t="shared" si="2"/>
        <v>46.666666666666664</v>
      </c>
    </row>
    <row r="36" spans="1:10" ht="17.399999999999999" customHeight="1" x14ac:dyDescent="0.3">
      <c r="A36" s="428"/>
      <c r="B36" s="428"/>
      <c r="C36" s="380" t="s">
        <v>437</v>
      </c>
      <c r="D36" s="82" t="s">
        <v>33</v>
      </c>
      <c r="E36" s="218">
        <v>2800</v>
      </c>
      <c r="G36" s="218">
        <v>2800</v>
      </c>
      <c r="H36" s="213">
        <f t="shared" ref="H36:H39" si="3">E36-G36</f>
        <v>0</v>
      </c>
      <c r="I36" s="214">
        <f t="shared" ref="I36:I39" si="4">IFERROR(E36/G36*100,"-")</f>
        <v>100</v>
      </c>
      <c r="J36" s="227">
        <f t="shared" ref="J36:J39" si="5">E36/60</f>
        <v>46.666666666666664</v>
      </c>
    </row>
    <row r="37" spans="1:10" ht="17.399999999999999" customHeight="1" x14ac:dyDescent="0.3">
      <c r="A37" s="428"/>
      <c r="B37" s="428"/>
      <c r="C37" s="381"/>
      <c r="D37" s="82" t="s">
        <v>34</v>
      </c>
      <c r="E37" s="218">
        <v>2800</v>
      </c>
      <c r="G37" s="218">
        <v>2800</v>
      </c>
      <c r="H37" s="213">
        <f t="shared" si="3"/>
        <v>0</v>
      </c>
      <c r="I37" s="214">
        <f t="shared" si="4"/>
        <v>100</v>
      </c>
      <c r="J37" s="227">
        <f t="shared" si="5"/>
        <v>46.666666666666664</v>
      </c>
    </row>
    <row r="38" spans="1:10" ht="17.399999999999999" customHeight="1" x14ac:dyDescent="0.3">
      <c r="A38" s="428"/>
      <c r="B38" s="428"/>
      <c r="C38" s="380" t="s">
        <v>429</v>
      </c>
      <c r="D38" s="82" t="s">
        <v>33</v>
      </c>
      <c r="E38" s="218">
        <v>2800</v>
      </c>
      <c r="G38" s="218">
        <v>2800</v>
      </c>
      <c r="H38" s="213">
        <f t="shared" si="3"/>
        <v>0</v>
      </c>
      <c r="I38" s="214">
        <f t="shared" si="4"/>
        <v>100</v>
      </c>
      <c r="J38" s="227">
        <f t="shared" si="5"/>
        <v>46.666666666666664</v>
      </c>
    </row>
    <row r="39" spans="1:10" ht="17.399999999999999" customHeight="1" x14ac:dyDescent="0.3">
      <c r="A39" s="428"/>
      <c r="B39" s="428"/>
      <c r="C39" s="381"/>
      <c r="D39" s="82" t="s">
        <v>34</v>
      </c>
      <c r="E39" s="218">
        <v>2800</v>
      </c>
      <c r="G39" s="218">
        <v>2800</v>
      </c>
      <c r="H39" s="213">
        <f t="shared" si="3"/>
        <v>0</v>
      </c>
      <c r="I39" s="214">
        <f t="shared" si="4"/>
        <v>100</v>
      </c>
      <c r="J39" s="227">
        <f t="shared" si="5"/>
        <v>46.666666666666664</v>
      </c>
    </row>
    <row r="40" spans="1:10" ht="17.399999999999999" customHeight="1" x14ac:dyDescent="0.3">
      <c r="A40" s="428"/>
      <c r="B40" s="428"/>
      <c r="C40" s="380" t="s">
        <v>436</v>
      </c>
      <c r="D40" s="82" t="s">
        <v>33</v>
      </c>
      <c r="E40" s="218">
        <v>2800</v>
      </c>
      <c r="G40" s="218">
        <v>2800</v>
      </c>
      <c r="H40" s="213">
        <f t="shared" si="0"/>
        <v>0</v>
      </c>
      <c r="I40" s="214">
        <f t="shared" si="1"/>
        <v>100</v>
      </c>
      <c r="J40" s="227">
        <f t="shared" si="2"/>
        <v>46.666666666666664</v>
      </c>
    </row>
    <row r="41" spans="1:10" ht="17.399999999999999" customHeight="1" x14ac:dyDescent="0.3">
      <c r="A41" s="428"/>
      <c r="B41" s="428"/>
      <c r="C41" s="381"/>
      <c r="D41" s="82" t="s">
        <v>34</v>
      </c>
      <c r="E41" s="218">
        <v>2800</v>
      </c>
      <c r="G41" s="218">
        <v>2800</v>
      </c>
      <c r="H41" s="213">
        <f t="shared" si="0"/>
        <v>0</v>
      </c>
      <c r="I41" s="214">
        <f t="shared" si="1"/>
        <v>100</v>
      </c>
      <c r="J41" s="227">
        <f t="shared" si="2"/>
        <v>46.666666666666664</v>
      </c>
    </row>
    <row r="42" spans="1:10" ht="17.399999999999999" customHeight="1" x14ac:dyDescent="0.3">
      <c r="A42" s="428"/>
      <c r="B42" s="428"/>
      <c r="C42" s="380" t="s">
        <v>433</v>
      </c>
      <c r="D42" s="82" t="s">
        <v>33</v>
      </c>
      <c r="E42" s="218">
        <v>2800</v>
      </c>
      <c r="G42" s="218">
        <v>2800</v>
      </c>
      <c r="H42" s="213">
        <f t="shared" ref="H42:H45" si="6">E42-G42</f>
        <v>0</v>
      </c>
      <c r="I42" s="214">
        <f t="shared" ref="I42:I45" si="7">IFERROR(E42/G42*100,"-")</f>
        <v>100</v>
      </c>
      <c r="J42" s="227">
        <f t="shared" ref="J42:J45" si="8">E42/60</f>
        <v>46.666666666666664</v>
      </c>
    </row>
    <row r="43" spans="1:10" ht="17.399999999999999" customHeight="1" x14ac:dyDescent="0.3">
      <c r="A43" s="428"/>
      <c r="B43" s="428"/>
      <c r="C43" s="381"/>
      <c r="D43" s="82" t="s">
        <v>34</v>
      </c>
      <c r="E43" s="218">
        <v>2800</v>
      </c>
      <c r="G43" s="218">
        <v>2800</v>
      </c>
      <c r="H43" s="213">
        <f t="shared" si="6"/>
        <v>0</v>
      </c>
      <c r="I43" s="214">
        <f t="shared" si="7"/>
        <v>100</v>
      </c>
      <c r="J43" s="227">
        <f t="shared" si="8"/>
        <v>46.666666666666664</v>
      </c>
    </row>
    <row r="44" spans="1:10" ht="17.399999999999999" customHeight="1" x14ac:dyDescent="0.3">
      <c r="A44" s="428"/>
      <c r="B44" s="428"/>
      <c r="C44" s="380" t="s">
        <v>435</v>
      </c>
      <c r="D44" s="82" t="s">
        <v>33</v>
      </c>
      <c r="E44" s="218">
        <v>2800</v>
      </c>
      <c r="G44" s="218">
        <v>2800</v>
      </c>
      <c r="H44" s="213">
        <f t="shared" si="6"/>
        <v>0</v>
      </c>
      <c r="I44" s="214">
        <f t="shared" si="7"/>
        <v>100</v>
      </c>
      <c r="J44" s="227">
        <f t="shared" si="8"/>
        <v>46.666666666666664</v>
      </c>
    </row>
    <row r="45" spans="1:10" ht="17.399999999999999" customHeight="1" x14ac:dyDescent="0.3">
      <c r="A45" s="428"/>
      <c r="B45" s="428"/>
      <c r="C45" s="381"/>
      <c r="D45" s="82" t="s">
        <v>34</v>
      </c>
      <c r="E45" s="218">
        <v>2800</v>
      </c>
      <c r="G45" s="218">
        <v>2800</v>
      </c>
      <c r="H45" s="213">
        <f t="shared" si="6"/>
        <v>0</v>
      </c>
      <c r="I45" s="214">
        <f t="shared" si="7"/>
        <v>100</v>
      </c>
      <c r="J45" s="227">
        <f t="shared" si="8"/>
        <v>46.666666666666664</v>
      </c>
    </row>
    <row r="46" spans="1:10" ht="17.399999999999999" customHeight="1" x14ac:dyDescent="0.3">
      <c r="A46" s="428"/>
      <c r="B46" s="428"/>
      <c r="C46" s="380" t="s">
        <v>439</v>
      </c>
      <c r="D46" s="82" t="s">
        <v>33</v>
      </c>
      <c r="E46" s="218">
        <v>2800</v>
      </c>
      <c r="G46" s="218">
        <v>2800</v>
      </c>
      <c r="H46" s="213">
        <f t="shared" si="0"/>
        <v>0</v>
      </c>
      <c r="I46" s="214">
        <f t="shared" si="1"/>
        <v>100</v>
      </c>
      <c r="J46" s="227">
        <f t="shared" si="2"/>
        <v>46.666666666666664</v>
      </c>
    </row>
    <row r="47" spans="1:10" ht="17.399999999999999" customHeight="1" x14ac:dyDescent="0.3">
      <c r="A47" s="428"/>
      <c r="B47" s="428"/>
      <c r="C47" s="381"/>
      <c r="D47" s="82" t="s">
        <v>34</v>
      </c>
      <c r="E47" s="218">
        <v>2800</v>
      </c>
      <c r="G47" s="218">
        <v>2800</v>
      </c>
      <c r="H47" s="213">
        <f t="shared" si="0"/>
        <v>0</v>
      </c>
      <c r="I47" s="214">
        <f t="shared" si="1"/>
        <v>100</v>
      </c>
      <c r="J47" s="227">
        <f t="shared" si="2"/>
        <v>46.666666666666664</v>
      </c>
    </row>
    <row r="48" spans="1:10" ht="17.399999999999999" customHeight="1" x14ac:dyDescent="0.3">
      <c r="A48" s="428"/>
      <c r="B48" s="428"/>
      <c r="C48" s="380" t="s">
        <v>438</v>
      </c>
      <c r="D48" s="82" t="s">
        <v>33</v>
      </c>
      <c r="E48" s="218">
        <v>2800</v>
      </c>
      <c r="G48" s="218">
        <v>2800</v>
      </c>
      <c r="H48" s="213">
        <f t="shared" si="0"/>
        <v>0</v>
      </c>
      <c r="I48" s="214">
        <f t="shared" si="1"/>
        <v>100</v>
      </c>
      <c r="J48" s="227">
        <f t="shared" si="2"/>
        <v>46.666666666666664</v>
      </c>
    </row>
    <row r="49" spans="1:10" ht="17.399999999999999" customHeight="1" x14ac:dyDescent="0.3">
      <c r="A49" s="428"/>
      <c r="B49" s="428"/>
      <c r="C49" s="381"/>
      <c r="D49" s="82" t="s">
        <v>34</v>
      </c>
      <c r="E49" s="218">
        <v>2800</v>
      </c>
      <c r="G49" s="218">
        <v>2800</v>
      </c>
      <c r="H49" s="213">
        <f t="shared" si="0"/>
        <v>0</v>
      </c>
      <c r="I49" s="214">
        <f t="shared" si="1"/>
        <v>100</v>
      </c>
      <c r="J49" s="227">
        <f t="shared" si="2"/>
        <v>46.666666666666664</v>
      </c>
    </row>
    <row r="50" spans="1:10" ht="39" customHeight="1" x14ac:dyDescent="0.3">
      <c r="A50" s="63"/>
      <c r="B50" s="64"/>
      <c r="C50" s="65" t="s">
        <v>36</v>
      </c>
      <c r="D50" s="66"/>
      <c r="E50" s="67"/>
      <c r="G50" s="218"/>
      <c r="H50" s="213"/>
      <c r="I50" s="214"/>
    </row>
    <row r="51" spans="1:10" x14ac:dyDescent="0.3">
      <c r="G51" s="218"/>
      <c r="H51" s="213"/>
      <c r="I51" s="214"/>
    </row>
    <row r="52" spans="1:10" ht="35.25" customHeight="1" x14ac:dyDescent="0.3">
      <c r="A52" s="63"/>
      <c r="B52" s="72"/>
      <c r="C52" s="73" t="s">
        <v>235</v>
      </c>
      <c r="D52" s="74"/>
      <c r="E52" s="75"/>
      <c r="G52" s="218"/>
      <c r="H52" s="213"/>
      <c r="I52" s="214"/>
    </row>
    <row r="53" spans="1:10" x14ac:dyDescent="0.3">
      <c r="A53" s="399"/>
      <c r="B53" s="399"/>
      <c r="C53" s="88" t="s">
        <v>110</v>
      </c>
      <c r="D53" s="91"/>
      <c r="E53" s="218">
        <v>40</v>
      </c>
      <c r="G53" s="218">
        <v>40</v>
      </c>
      <c r="H53" s="213">
        <f t="shared" si="0"/>
        <v>0</v>
      </c>
      <c r="I53" s="214">
        <f t="shared" si="1"/>
        <v>100</v>
      </c>
    </row>
    <row r="54" spans="1:10" x14ac:dyDescent="0.3">
      <c r="A54" s="453"/>
      <c r="B54" s="453"/>
      <c r="C54" s="88" t="s">
        <v>52</v>
      </c>
      <c r="D54" s="91"/>
      <c r="E54" s="218">
        <v>80</v>
      </c>
      <c r="G54" s="218">
        <v>80</v>
      </c>
      <c r="H54" s="213">
        <f t="shared" si="0"/>
        <v>0</v>
      </c>
      <c r="I54" s="214">
        <f t="shared" si="1"/>
        <v>100</v>
      </c>
    </row>
    <row r="55" spans="1:10" x14ac:dyDescent="0.3">
      <c r="A55" s="453"/>
      <c r="B55" s="453"/>
      <c r="C55" s="88" t="s">
        <v>111</v>
      </c>
      <c r="D55" s="91"/>
      <c r="E55" s="218">
        <v>120</v>
      </c>
      <c r="G55" s="218">
        <v>120</v>
      </c>
      <c r="H55" s="213">
        <f t="shared" si="0"/>
        <v>0</v>
      </c>
      <c r="I55" s="214">
        <f t="shared" si="1"/>
        <v>100</v>
      </c>
    </row>
    <row r="56" spans="1:10" ht="34.950000000000003" customHeight="1" x14ac:dyDescent="0.3">
      <c r="A56" s="453"/>
      <c r="B56" s="453"/>
      <c r="C56" s="454" t="s">
        <v>199</v>
      </c>
      <c r="D56" s="455"/>
      <c r="E56" s="218">
        <v>40</v>
      </c>
      <c r="G56" s="218">
        <v>40</v>
      </c>
      <c r="H56" s="213">
        <f t="shared" si="0"/>
        <v>0</v>
      </c>
      <c r="I56" s="214">
        <f t="shared" si="1"/>
        <v>100</v>
      </c>
    </row>
    <row r="57" spans="1:10" ht="34.950000000000003" customHeight="1" x14ac:dyDescent="0.3">
      <c r="A57" s="453"/>
      <c r="B57" s="453"/>
      <c r="C57" s="454" t="s">
        <v>200</v>
      </c>
      <c r="D57" s="455"/>
      <c r="E57" s="218">
        <v>80</v>
      </c>
      <c r="G57" s="218">
        <v>80</v>
      </c>
      <c r="H57" s="213">
        <f t="shared" si="0"/>
        <v>0</v>
      </c>
      <c r="I57" s="214">
        <f t="shared" si="1"/>
        <v>100</v>
      </c>
    </row>
    <row r="58" spans="1:10" x14ac:dyDescent="0.3">
      <c r="A58" s="400"/>
      <c r="B58" s="400"/>
      <c r="C58" s="88" t="s">
        <v>112</v>
      </c>
      <c r="D58" s="91"/>
      <c r="E58" s="218">
        <v>100</v>
      </c>
      <c r="G58" s="218">
        <v>100</v>
      </c>
      <c r="H58" s="213">
        <f t="shared" si="0"/>
        <v>0</v>
      </c>
      <c r="I58" s="214">
        <f t="shared" si="1"/>
        <v>100</v>
      </c>
    </row>
    <row r="59" spans="1:10" ht="33.6" customHeight="1" x14ac:dyDescent="0.3"/>
    <row r="60" spans="1:10" x14ac:dyDescent="0.3">
      <c r="D60" s="70" t="s">
        <v>343</v>
      </c>
    </row>
    <row r="61" spans="1:10" s="59" customFormat="1" x14ac:dyDescent="0.3">
      <c r="B61" s="69"/>
      <c r="C61" s="69"/>
      <c r="D61" s="70" t="s">
        <v>344</v>
      </c>
      <c r="E61" s="71"/>
      <c r="G61" s="215"/>
      <c r="H61" s="215"/>
      <c r="I61" s="215"/>
      <c r="J61" s="223"/>
    </row>
    <row r="64" spans="1:10" s="59" customFormat="1" ht="36.75" customHeight="1" x14ac:dyDescent="0.3">
      <c r="A64" s="379"/>
      <c r="B64" s="379"/>
      <c r="C64" s="379"/>
      <c r="D64" s="379"/>
      <c r="E64" s="379"/>
      <c r="G64" s="215"/>
      <c r="H64" s="215"/>
      <c r="I64" s="215"/>
      <c r="J64" s="223"/>
    </row>
    <row r="66" spans="1:10" ht="17.399999999999999" customHeight="1" x14ac:dyDescent="0.3"/>
    <row r="70" spans="1:10" x14ac:dyDescent="0.3">
      <c r="A70" s="80"/>
      <c r="B70" s="80"/>
      <c r="C70" s="80"/>
      <c r="D70" s="80"/>
      <c r="E70" s="80"/>
    </row>
    <row r="71" spans="1:10" ht="39" customHeight="1" x14ac:dyDescent="0.3">
      <c r="A71" s="377"/>
      <c r="B71" s="377"/>
      <c r="C71" s="377"/>
      <c r="D71" s="377"/>
      <c r="E71" s="377"/>
    </row>
    <row r="73" spans="1:10" s="59" customFormat="1" ht="54" customHeight="1" x14ac:dyDescent="0.3">
      <c r="A73" s="377"/>
      <c r="B73" s="378"/>
      <c r="C73" s="378"/>
      <c r="D73" s="378"/>
      <c r="E73" s="378"/>
      <c r="G73" s="215"/>
      <c r="H73" s="215"/>
      <c r="I73" s="215"/>
      <c r="J73" s="223"/>
    </row>
  </sheetData>
  <customSheetViews>
    <customSheetView guid="{839003FA-3055-4E28-826D-0A2EF77DACBD}" scale="70" showPageBreaks="1" fitToPage="1" printArea="1" view="pageBreakPreview" topLeftCell="A37">
      <selection activeCell="C55" sqref="C55"/>
      <pageMargins left="0.75" right="0.75" top="0.98425196850393704" bottom="0.98425196850393704" header="0" footer="0"/>
      <printOptions horizontalCentered="1"/>
      <pageSetup paperSize="9" scale="45" orientation="portrait" r:id="rId1"/>
      <headerFooter alignWithMargins="0"/>
    </customSheetView>
  </customSheetViews>
  <mergeCells count="37">
    <mergeCell ref="G5:G6"/>
    <mergeCell ref="H5:H6"/>
    <mergeCell ref="I5:I6"/>
    <mergeCell ref="C34:C35"/>
    <mergeCell ref="C40:C41"/>
    <mergeCell ref="C22:C24"/>
    <mergeCell ref="C36:C37"/>
    <mergeCell ref="C38:C39"/>
    <mergeCell ref="C44:C45"/>
    <mergeCell ref="A73:E73"/>
    <mergeCell ref="A71:E71"/>
    <mergeCell ref="A64:E64"/>
    <mergeCell ref="B53:B58"/>
    <mergeCell ref="A53:A58"/>
    <mergeCell ref="C57:D57"/>
    <mergeCell ref="C56:D56"/>
    <mergeCell ref="J5:J6"/>
    <mergeCell ref="A7:A27"/>
    <mergeCell ref="C25:C27"/>
    <mergeCell ref="A29:A49"/>
    <mergeCell ref="B7:B12"/>
    <mergeCell ref="C7:C9"/>
    <mergeCell ref="C19:C21"/>
    <mergeCell ref="C10:C12"/>
    <mergeCell ref="C13:C15"/>
    <mergeCell ref="C16:C18"/>
    <mergeCell ref="B13:B27"/>
    <mergeCell ref="B29:B49"/>
    <mergeCell ref="C48:C49"/>
    <mergeCell ref="C29:C33"/>
    <mergeCell ref="C46:C47"/>
    <mergeCell ref="C42:C43"/>
    <mergeCell ref="A1:E1"/>
    <mergeCell ref="A5:B5"/>
    <mergeCell ref="D5:D6"/>
    <mergeCell ref="E5:E6"/>
    <mergeCell ref="A6:B6"/>
  </mergeCells>
  <phoneticPr fontId="2" type="noConversion"/>
  <printOptions horizontalCentered="1"/>
  <pageMargins left="0.75" right="0.75" top="0.98425196850393704" bottom="0.98425196850393704" header="0" footer="0"/>
  <pageSetup paperSize="9" scale="58"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K47"/>
  <sheetViews>
    <sheetView view="pageBreakPreview" topLeftCell="B1" zoomScale="70" zoomScaleNormal="66" zoomScaleSheetLayoutView="70" workbookViewId="0">
      <selection activeCell="B2" sqref="B2"/>
    </sheetView>
  </sheetViews>
  <sheetFormatPr defaultColWidth="9.109375" defaultRowHeight="17.399999999999999" x14ac:dyDescent="0.3"/>
  <cols>
    <col min="1" max="1" width="9.109375" style="59"/>
    <col min="2" max="2" width="9.109375" style="69"/>
    <col min="3" max="3" width="75.88671875" style="69" customWidth="1"/>
    <col min="4" max="4" width="25.6640625" style="70" customWidth="1"/>
    <col min="5" max="5" width="25.6640625" style="71" customWidth="1"/>
    <col min="6" max="6" width="2.44140625" style="68" hidden="1" customWidth="1"/>
    <col min="7" max="9" width="18.88671875" style="216" hidden="1" customWidth="1"/>
    <col min="10" max="10" width="13" style="223" hidden="1" customWidth="1"/>
    <col min="11" max="11" width="9.109375" style="68" hidden="1" customWidth="1"/>
    <col min="12" max="13" width="0" style="68" hidden="1" customWidth="1"/>
    <col min="14" max="16384" width="9.109375" style="68"/>
  </cols>
  <sheetData>
    <row r="1" spans="1:10" s="81" customFormat="1" ht="69.75" customHeight="1" x14ac:dyDescent="0.4">
      <c r="A1" s="389" t="s">
        <v>348</v>
      </c>
      <c r="B1" s="390"/>
      <c r="C1" s="390"/>
      <c r="D1" s="390"/>
      <c r="E1" s="390"/>
      <c r="G1" s="217"/>
      <c r="H1" s="217"/>
      <c r="I1" s="217"/>
      <c r="J1" s="222"/>
    </row>
    <row r="2" spans="1:10" s="81" customFormat="1" ht="20.100000000000001" customHeight="1" x14ac:dyDescent="0.4">
      <c r="A2" s="55"/>
      <c r="B2" s="3"/>
      <c r="C2" s="3"/>
      <c r="D2" s="3"/>
      <c r="E2" s="3"/>
      <c r="G2" s="217"/>
      <c r="H2" s="217"/>
      <c r="I2" s="217"/>
      <c r="J2" s="222"/>
    </row>
    <row r="3" spans="1:10" s="81" customFormat="1" ht="20.100000000000001" customHeight="1" x14ac:dyDescent="0.4">
      <c r="A3" s="56" t="s">
        <v>663</v>
      </c>
      <c r="B3" s="3"/>
      <c r="C3" s="3"/>
      <c r="D3" s="3"/>
      <c r="E3" s="3"/>
      <c r="G3" s="217"/>
      <c r="H3" s="217"/>
      <c r="I3" s="217"/>
      <c r="J3" s="222"/>
    </row>
    <row r="4" spans="1:10" s="81" customFormat="1" ht="20.100000000000001" customHeight="1" x14ac:dyDescent="0.4">
      <c r="A4" s="55"/>
      <c r="B4" s="3"/>
      <c r="C4" s="3"/>
      <c r="D4" s="3"/>
      <c r="E4" s="57"/>
      <c r="G4" s="217"/>
      <c r="H4" s="217"/>
      <c r="I4" s="217"/>
      <c r="J4" s="222"/>
    </row>
    <row r="5" spans="1:10" ht="35.1" customHeight="1" x14ac:dyDescent="0.3">
      <c r="A5" s="391" t="s">
        <v>187</v>
      </c>
      <c r="B5" s="391"/>
      <c r="C5" s="58" t="s">
        <v>188</v>
      </c>
      <c r="D5" s="392" t="s">
        <v>26</v>
      </c>
      <c r="E5" s="393" t="s">
        <v>27</v>
      </c>
      <c r="G5" s="376" t="s">
        <v>349</v>
      </c>
      <c r="H5" s="376" t="s">
        <v>277</v>
      </c>
      <c r="I5" s="376" t="s">
        <v>278</v>
      </c>
      <c r="J5" s="376" t="s">
        <v>297</v>
      </c>
    </row>
    <row r="6" spans="1:10" ht="37.950000000000003" customHeight="1" x14ac:dyDescent="0.3">
      <c r="A6" s="394" t="s">
        <v>12</v>
      </c>
      <c r="B6" s="395"/>
      <c r="C6" s="60" t="s">
        <v>32</v>
      </c>
      <c r="D6" s="392"/>
      <c r="E6" s="393"/>
      <c r="G6" s="376"/>
      <c r="H6" s="376"/>
      <c r="I6" s="376"/>
      <c r="J6" s="376" t="s">
        <v>297</v>
      </c>
    </row>
    <row r="7" spans="1:10" x14ac:dyDescent="0.3">
      <c r="A7" s="440"/>
      <c r="B7" s="396" t="s">
        <v>28</v>
      </c>
      <c r="C7" s="380" t="s">
        <v>591</v>
      </c>
      <c r="D7" s="82" t="s">
        <v>33</v>
      </c>
      <c r="E7" s="213">
        <v>1960</v>
      </c>
      <c r="G7" s="213">
        <v>1960</v>
      </c>
      <c r="H7" s="213">
        <f>E7-G7</f>
        <v>0</v>
      </c>
      <c r="I7" s="214">
        <f>IFERROR(E7/G7*100,"-")</f>
        <v>100</v>
      </c>
      <c r="J7" s="227">
        <f>E7/60</f>
        <v>32.666666666666664</v>
      </c>
    </row>
    <row r="8" spans="1:10" x14ac:dyDescent="0.3">
      <c r="A8" s="441"/>
      <c r="B8" s="397"/>
      <c r="C8" s="382"/>
      <c r="D8" s="82" t="s">
        <v>34</v>
      </c>
      <c r="E8" s="213">
        <v>1960</v>
      </c>
      <c r="G8" s="213">
        <v>1960</v>
      </c>
      <c r="H8" s="213">
        <f t="shared" ref="H8:H32" si="0">E8-G8</f>
        <v>0</v>
      </c>
      <c r="I8" s="214">
        <f t="shared" ref="I8:I32" si="1">IFERROR(E8/G8*100,"-")</f>
        <v>100</v>
      </c>
      <c r="J8" s="227">
        <f t="shared" ref="J8:J23" si="2">E8/60</f>
        <v>32.666666666666664</v>
      </c>
    </row>
    <row r="9" spans="1:10" x14ac:dyDescent="0.3">
      <c r="A9" s="441"/>
      <c r="B9" s="397"/>
      <c r="C9" s="381"/>
      <c r="D9" s="82" t="s">
        <v>30</v>
      </c>
      <c r="E9" s="213">
        <v>1230</v>
      </c>
      <c r="G9" s="213">
        <v>1230</v>
      </c>
      <c r="H9" s="213">
        <f t="shared" si="0"/>
        <v>0</v>
      </c>
      <c r="I9" s="214">
        <f t="shared" si="1"/>
        <v>100</v>
      </c>
      <c r="J9" s="227">
        <f t="shared" si="2"/>
        <v>20.5</v>
      </c>
    </row>
    <row r="10" spans="1:10" x14ac:dyDescent="0.3">
      <c r="A10" s="441"/>
      <c r="B10" s="397"/>
      <c r="C10" s="380" t="s">
        <v>592</v>
      </c>
      <c r="D10" s="82" t="s">
        <v>33</v>
      </c>
      <c r="E10" s="213">
        <v>1960</v>
      </c>
      <c r="G10" s="213">
        <v>1960</v>
      </c>
      <c r="H10" s="213">
        <f t="shared" si="0"/>
        <v>0</v>
      </c>
      <c r="I10" s="214">
        <f t="shared" si="1"/>
        <v>100</v>
      </c>
      <c r="J10" s="227">
        <f t="shared" si="2"/>
        <v>32.666666666666664</v>
      </c>
    </row>
    <row r="11" spans="1:10" x14ac:dyDescent="0.3">
      <c r="A11" s="441"/>
      <c r="B11" s="397"/>
      <c r="C11" s="382"/>
      <c r="D11" s="82" t="s">
        <v>34</v>
      </c>
      <c r="E11" s="213">
        <v>1960</v>
      </c>
      <c r="G11" s="213">
        <v>1960</v>
      </c>
      <c r="H11" s="213">
        <f t="shared" si="0"/>
        <v>0</v>
      </c>
      <c r="I11" s="214">
        <f t="shared" si="1"/>
        <v>100</v>
      </c>
      <c r="J11" s="227">
        <f t="shared" si="2"/>
        <v>32.666666666666664</v>
      </c>
    </row>
    <row r="12" spans="1:10" x14ac:dyDescent="0.3">
      <c r="A12" s="441"/>
      <c r="B12" s="397"/>
      <c r="C12" s="381"/>
      <c r="D12" s="82" t="s">
        <v>30</v>
      </c>
      <c r="E12" s="213">
        <v>1230</v>
      </c>
      <c r="G12" s="213">
        <v>1230</v>
      </c>
      <c r="H12" s="213">
        <f t="shared" si="0"/>
        <v>0</v>
      </c>
      <c r="I12" s="214">
        <f t="shared" si="1"/>
        <v>100</v>
      </c>
      <c r="J12" s="227">
        <f t="shared" si="2"/>
        <v>20.5</v>
      </c>
    </row>
    <row r="13" spans="1:10" x14ac:dyDescent="0.3">
      <c r="A13" s="441"/>
      <c r="B13" s="397"/>
      <c r="C13" s="380" t="s">
        <v>593</v>
      </c>
      <c r="D13" s="82" t="s">
        <v>33</v>
      </c>
      <c r="E13" s="213">
        <v>1960</v>
      </c>
      <c r="G13" s="213">
        <v>1960</v>
      </c>
      <c r="H13" s="213">
        <f t="shared" si="0"/>
        <v>0</v>
      </c>
      <c r="I13" s="214">
        <f t="shared" si="1"/>
        <v>100</v>
      </c>
      <c r="J13" s="227">
        <f t="shared" si="2"/>
        <v>32.666666666666664</v>
      </c>
    </row>
    <row r="14" spans="1:10" x14ac:dyDescent="0.3">
      <c r="A14" s="441"/>
      <c r="B14" s="397"/>
      <c r="C14" s="382"/>
      <c r="D14" s="82" t="s">
        <v>34</v>
      </c>
      <c r="E14" s="213">
        <v>1960</v>
      </c>
      <c r="G14" s="213">
        <v>1960</v>
      </c>
      <c r="H14" s="213">
        <f t="shared" si="0"/>
        <v>0</v>
      </c>
      <c r="I14" s="214">
        <f t="shared" si="1"/>
        <v>100</v>
      </c>
      <c r="J14" s="227">
        <f t="shared" si="2"/>
        <v>32.666666666666664</v>
      </c>
    </row>
    <row r="15" spans="1:10" x14ac:dyDescent="0.3">
      <c r="A15" s="441"/>
      <c r="B15" s="398"/>
      <c r="C15" s="381"/>
      <c r="D15" s="82" t="s">
        <v>30</v>
      </c>
      <c r="E15" s="213">
        <v>1230</v>
      </c>
      <c r="G15" s="213">
        <v>1230</v>
      </c>
      <c r="H15" s="213">
        <f t="shared" si="0"/>
        <v>0</v>
      </c>
      <c r="I15" s="214">
        <f t="shared" si="1"/>
        <v>100</v>
      </c>
      <c r="J15" s="227">
        <f t="shared" si="2"/>
        <v>20.5</v>
      </c>
    </row>
    <row r="16" spans="1:10" x14ac:dyDescent="0.3">
      <c r="A16" s="441"/>
      <c r="B16" s="396" t="s">
        <v>29</v>
      </c>
      <c r="C16" s="380" t="s">
        <v>594</v>
      </c>
      <c r="D16" s="61" t="s">
        <v>33</v>
      </c>
      <c r="E16" s="213">
        <v>1960</v>
      </c>
      <c r="G16" s="213">
        <v>1960</v>
      </c>
      <c r="H16" s="213">
        <f t="shared" si="0"/>
        <v>0</v>
      </c>
      <c r="I16" s="214">
        <f t="shared" si="1"/>
        <v>100</v>
      </c>
      <c r="J16" s="227">
        <f t="shared" si="2"/>
        <v>32.666666666666664</v>
      </c>
    </row>
    <row r="17" spans="1:10" x14ac:dyDescent="0.3">
      <c r="A17" s="441"/>
      <c r="B17" s="397"/>
      <c r="C17" s="382"/>
      <c r="D17" s="61" t="s">
        <v>34</v>
      </c>
      <c r="E17" s="213">
        <v>1960</v>
      </c>
      <c r="G17" s="213">
        <v>1960</v>
      </c>
      <c r="H17" s="213">
        <f t="shared" si="0"/>
        <v>0</v>
      </c>
      <c r="I17" s="214">
        <f t="shared" si="1"/>
        <v>100</v>
      </c>
      <c r="J17" s="227">
        <f t="shared" si="2"/>
        <v>32.666666666666664</v>
      </c>
    </row>
    <row r="18" spans="1:10" x14ac:dyDescent="0.3">
      <c r="A18" s="442"/>
      <c r="B18" s="398"/>
      <c r="C18" s="381"/>
      <c r="D18" s="82" t="s">
        <v>30</v>
      </c>
      <c r="E18" s="213">
        <v>1960</v>
      </c>
      <c r="G18" s="213">
        <v>1960</v>
      </c>
      <c r="H18" s="213">
        <f t="shared" si="0"/>
        <v>0</v>
      </c>
      <c r="I18" s="214">
        <f t="shared" si="1"/>
        <v>100</v>
      </c>
      <c r="J18" s="227">
        <f t="shared" si="2"/>
        <v>32.666666666666664</v>
      </c>
    </row>
    <row r="19" spans="1:10" ht="36" customHeight="1" x14ac:dyDescent="0.3">
      <c r="A19" s="63"/>
      <c r="B19" s="64"/>
      <c r="C19" s="65" t="s">
        <v>35</v>
      </c>
      <c r="D19" s="66"/>
      <c r="E19" s="85"/>
      <c r="G19" s="213"/>
      <c r="H19" s="213"/>
      <c r="I19" s="214"/>
      <c r="J19" s="227"/>
    </row>
    <row r="20" spans="1:10" x14ac:dyDescent="0.3">
      <c r="A20" s="427"/>
      <c r="B20" s="383"/>
      <c r="C20" s="380" t="s">
        <v>440</v>
      </c>
      <c r="D20" s="61" t="s">
        <v>33</v>
      </c>
      <c r="E20" s="213">
        <v>2900</v>
      </c>
      <c r="G20" s="213">
        <v>2900</v>
      </c>
      <c r="H20" s="213">
        <f t="shared" si="0"/>
        <v>0</v>
      </c>
      <c r="I20" s="214">
        <f t="shared" si="1"/>
        <v>100</v>
      </c>
      <c r="J20" s="227">
        <f t="shared" si="2"/>
        <v>48.333333333333336</v>
      </c>
    </row>
    <row r="21" spans="1:10" x14ac:dyDescent="0.3">
      <c r="A21" s="428"/>
      <c r="B21" s="384"/>
      <c r="C21" s="381"/>
      <c r="D21" s="61" t="s">
        <v>34</v>
      </c>
      <c r="E21" s="213">
        <v>2900</v>
      </c>
      <c r="G21" s="213">
        <v>2900</v>
      </c>
      <c r="H21" s="213">
        <f t="shared" si="0"/>
        <v>0</v>
      </c>
      <c r="I21" s="214">
        <f t="shared" si="1"/>
        <v>100</v>
      </c>
      <c r="J21" s="227">
        <f t="shared" si="2"/>
        <v>48.333333333333336</v>
      </c>
    </row>
    <row r="22" spans="1:10" x14ac:dyDescent="0.3">
      <c r="A22" s="428"/>
      <c r="B22" s="384"/>
      <c r="C22" s="380" t="s">
        <v>441</v>
      </c>
      <c r="D22" s="61" t="s">
        <v>33</v>
      </c>
      <c r="E22" s="213">
        <v>2900</v>
      </c>
      <c r="G22" s="213">
        <v>2900</v>
      </c>
      <c r="H22" s="213">
        <f t="shared" si="0"/>
        <v>0</v>
      </c>
      <c r="I22" s="214">
        <f t="shared" si="1"/>
        <v>100</v>
      </c>
      <c r="J22" s="227">
        <f t="shared" si="2"/>
        <v>48.333333333333336</v>
      </c>
    </row>
    <row r="23" spans="1:10" x14ac:dyDescent="0.3">
      <c r="A23" s="429"/>
      <c r="B23" s="385"/>
      <c r="C23" s="381"/>
      <c r="D23" s="61" t="s">
        <v>34</v>
      </c>
      <c r="E23" s="213">
        <v>2900</v>
      </c>
      <c r="G23" s="213">
        <v>2900</v>
      </c>
      <c r="H23" s="213">
        <f t="shared" si="0"/>
        <v>0</v>
      </c>
      <c r="I23" s="214">
        <f t="shared" si="1"/>
        <v>100</v>
      </c>
      <c r="J23" s="227">
        <f t="shared" si="2"/>
        <v>48.333333333333336</v>
      </c>
    </row>
    <row r="24" spans="1:10" ht="33.75" customHeight="1" x14ac:dyDescent="0.3">
      <c r="A24" s="63"/>
      <c r="B24" s="64"/>
      <c r="C24" s="65" t="s">
        <v>36</v>
      </c>
      <c r="D24" s="66"/>
      <c r="E24" s="67"/>
      <c r="G24" s="213"/>
      <c r="H24" s="213"/>
      <c r="I24" s="214"/>
    </row>
    <row r="25" spans="1:10" x14ac:dyDescent="0.3">
      <c r="E25" s="168"/>
      <c r="G25" s="213"/>
      <c r="H25" s="213"/>
      <c r="I25" s="214"/>
    </row>
    <row r="26" spans="1:10" ht="35.25" customHeight="1" x14ac:dyDescent="0.3">
      <c r="A26" s="63" t="s">
        <v>279</v>
      </c>
      <c r="B26" s="72"/>
      <c r="C26" s="73" t="s">
        <v>235</v>
      </c>
      <c r="D26" s="74"/>
      <c r="E26" s="107"/>
      <c r="G26" s="213"/>
      <c r="H26" s="213"/>
      <c r="I26" s="214"/>
    </row>
    <row r="27" spans="1:10" x14ac:dyDescent="0.3">
      <c r="A27" s="460"/>
      <c r="B27" s="460"/>
      <c r="C27" s="464" t="s">
        <v>53</v>
      </c>
      <c r="D27" s="465"/>
      <c r="E27" s="169">
        <v>30</v>
      </c>
      <c r="G27" s="213">
        <v>30</v>
      </c>
      <c r="H27" s="213">
        <f t="shared" si="0"/>
        <v>0</v>
      </c>
      <c r="I27" s="214">
        <f t="shared" si="1"/>
        <v>100</v>
      </c>
    </row>
    <row r="28" spans="1:10" ht="34.799999999999997" x14ac:dyDescent="0.3">
      <c r="A28" s="462"/>
      <c r="B28" s="461"/>
      <c r="C28" s="170" t="s">
        <v>212</v>
      </c>
      <c r="D28" s="304" t="s">
        <v>686</v>
      </c>
      <c r="E28" s="171">
        <v>100</v>
      </c>
      <c r="G28" s="213">
        <v>100</v>
      </c>
      <c r="H28" s="213">
        <f t="shared" si="0"/>
        <v>0</v>
      </c>
      <c r="I28" s="214">
        <f t="shared" si="1"/>
        <v>100</v>
      </c>
    </row>
    <row r="29" spans="1:10" x14ac:dyDescent="0.3">
      <c r="A29" s="462"/>
      <c r="B29" s="461"/>
      <c r="C29" s="170" t="s">
        <v>283</v>
      </c>
      <c r="D29" s="172"/>
      <c r="E29" s="456">
        <v>5</v>
      </c>
      <c r="G29" s="213">
        <v>5</v>
      </c>
      <c r="H29" s="213">
        <f t="shared" si="0"/>
        <v>0</v>
      </c>
      <c r="I29" s="214">
        <f t="shared" si="1"/>
        <v>100</v>
      </c>
    </row>
    <row r="30" spans="1:10" ht="29.25" customHeight="1" x14ac:dyDescent="0.3">
      <c r="A30" s="462"/>
      <c r="B30" s="462"/>
      <c r="C30" s="173" t="s">
        <v>282</v>
      </c>
      <c r="D30" s="174"/>
      <c r="E30" s="457"/>
      <c r="G30" s="213"/>
      <c r="H30" s="213">
        <f t="shared" si="0"/>
        <v>0</v>
      </c>
      <c r="I30" s="214" t="str">
        <f t="shared" si="1"/>
        <v>-</v>
      </c>
    </row>
    <row r="31" spans="1:10" x14ac:dyDescent="0.3">
      <c r="A31" s="462"/>
      <c r="B31" s="462"/>
      <c r="C31" s="170" t="s">
        <v>170</v>
      </c>
      <c r="D31" s="172"/>
      <c r="E31" s="458">
        <v>10</v>
      </c>
      <c r="G31" s="213">
        <v>10</v>
      </c>
      <c r="H31" s="213">
        <f t="shared" si="0"/>
        <v>0</v>
      </c>
      <c r="I31" s="214">
        <f t="shared" si="1"/>
        <v>100</v>
      </c>
    </row>
    <row r="32" spans="1:10" ht="29.25" customHeight="1" x14ac:dyDescent="0.3">
      <c r="A32" s="463"/>
      <c r="B32" s="463"/>
      <c r="C32" s="173" t="s">
        <v>171</v>
      </c>
      <c r="D32" s="174"/>
      <c r="E32" s="459"/>
      <c r="G32" s="213"/>
      <c r="H32" s="213">
        <f t="shared" si="0"/>
        <v>0</v>
      </c>
      <c r="I32" s="214" t="str">
        <f t="shared" si="1"/>
        <v>-</v>
      </c>
    </row>
    <row r="35" spans="1:10" s="59" customFormat="1" x14ac:dyDescent="0.3">
      <c r="B35" s="69"/>
      <c r="C35" s="69"/>
      <c r="D35" s="70"/>
      <c r="E35" s="71"/>
      <c r="G35" s="215"/>
      <c r="H35" s="215"/>
      <c r="I35" s="215"/>
      <c r="J35" s="223"/>
    </row>
    <row r="38" spans="1:10" s="59" customFormat="1" ht="36.75" customHeight="1" x14ac:dyDescent="0.3">
      <c r="A38" s="379"/>
      <c r="B38" s="379"/>
      <c r="C38" s="379"/>
      <c r="D38" s="379"/>
      <c r="E38" s="379"/>
      <c r="G38" s="215"/>
      <c r="H38" s="215"/>
      <c r="I38" s="215"/>
      <c r="J38" s="223"/>
    </row>
    <row r="39" spans="1:10" x14ac:dyDescent="0.3">
      <c r="D39" s="70" t="s">
        <v>343</v>
      </c>
    </row>
    <row r="40" spans="1:10" x14ac:dyDescent="0.3">
      <c r="D40" s="70" t="s">
        <v>344</v>
      </c>
    </row>
    <row r="44" spans="1:10" x14ac:dyDescent="0.3">
      <c r="A44" s="80"/>
      <c r="B44" s="80"/>
      <c r="C44" s="80"/>
      <c r="D44" s="80"/>
      <c r="E44" s="80"/>
    </row>
    <row r="45" spans="1:10" ht="39" customHeight="1" x14ac:dyDescent="0.3">
      <c r="A45" s="377"/>
      <c r="B45" s="377"/>
      <c r="C45" s="377"/>
      <c r="D45" s="377"/>
      <c r="E45" s="377"/>
    </row>
    <row r="47" spans="1:10" s="59" customFormat="1" ht="54" customHeight="1" x14ac:dyDescent="0.3">
      <c r="A47" s="377"/>
      <c r="B47" s="378"/>
      <c r="C47" s="378"/>
      <c r="D47" s="378"/>
      <c r="E47" s="378"/>
      <c r="G47" s="215"/>
      <c r="H47" s="215"/>
      <c r="I47" s="215"/>
      <c r="J47" s="223"/>
    </row>
  </sheetData>
  <customSheetViews>
    <customSheetView guid="{839003FA-3055-4E28-826D-0A2EF77DACBD}" scale="70" showPageBreaks="1" fitToPage="1" printArea="1" view="pageBreakPreview" topLeftCell="A10">
      <selection activeCell="C26" sqref="C26"/>
      <pageMargins left="0.74803149606299213" right="0.74803149606299213" top="0.98425196850393704" bottom="0.98425196850393704" header="0" footer="0"/>
      <printOptions horizontalCentered="1"/>
      <pageSetup paperSize="9" scale="59" orientation="portrait" r:id="rId1"/>
      <headerFooter alignWithMargins="0"/>
    </customSheetView>
  </customSheetViews>
  <mergeCells count="28">
    <mergeCell ref="J5:J6"/>
    <mergeCell ref="G5:G6"/>
    <mergeCell ref="H5:H6"/>
    <mergeCell ref="I5:I6"/>
    <mergeCell ref="C27:D27"/>
    <mergeCell ref="C7:C9"/>
    <mergeCell ref="C10:C12"/>
    <mergeCell ref="C16:C18"/>
    <mergeCell ref="A1:E1"/>
    <mergeCell ref="A5:B5"/>
    <mergeCell ref="D5:D6"/>
    <mergeCell ref="E5:E6"/>
    <mergeCell ref="A6:B6"/>
    <mergeCell ref="A47:E47"/>
    <mergeCell ref="A45:E45"/>
    <mergeCell ref="A38:E38"/>
    <mergeCell ref="B7:B15"/>
    <mergeCell ref="A20:A23"/>
    <mergeCell ref="B20:B23"/>
    <mergeCell ref="A7:A18"/>
    <mergeCell ref="B16:B18"/>
    <mergeCell ref="E29:E30"/>
    <mergeCell ref="E31:E32"/>
    <mergeCell ref="B27:B32"/>
    <mergeCell ref="A27:A32"/>
    <mergeCell ref="C20:C21"/>
    <mergeCell ref="C22:C23"/>
    <mergeCell ref="C13:C15"/>
  </mergeCells>
  <phoneticPr fontId="2" type="noConversion"/>
  <printOptions horizontalCentered="1"/>
  <pageMargins left="0.74803149606299213" right="0.74803149606299213" top="0.98425196850393704" bottom="0.98425196850393704" header="0" footer="0"/>
  <pageSetup paperSize="9" scale="60"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K49"/>
  <sheetViews>
    <sheetView view="pageBreakPreview" zoomScale="70" zoomScaleNormal="66" zoomScaleSheetLayoutView="70" workbookViewId="0">
      <selection activeCell="A2" sqref="A2"/>
    </sheetView>
  </sheetViews>
  <sheetFormatPr defaultColWidth="9.109375" defaultRowHeight="17.399999999999999" x14ac:dyDescent="0.3"/>
  <cols>
    <col min="1" max="1" width="9.109375" style="59"/>
    <col min="2" max="2" width="9.109375" style="69"/>
    <col min="3" max="3" width="79.33203125" style="69" customWidth="1"/>
    <col min="4" max="4" width="25.6640625" style="70" customWidth="1"/>
    <col min="5" max="5" width="25.6640625" style="71" customWidth="1"/>
    <col min="6" max="6" width="2.44140625" style="68" hidden="1" customWidth="1"/>
    <col min="7" max="9" width="18.88671875" style="216" hidden="1" customWidth="1"/>
    <col min="10" max="10" width="13" style="223" hidden="1" customWidth="1"/>
    <col min="11" max="11" width="9.109375" style="68" hidden="1" customWidth="1"/>
    <col min="12" max="13" width="0" style="68" hidden="1" customWidth="1"/>
    <col min="14" max="16384" width="9.109375" style="68"/>
  </cols>
  <sheetData>
    <row r="1" spans="1:10" s="81" customFormat="1" ht="69.75" customHeight="1" x14ac:dyDescent="0.4">
      <c r="A1" s="389" t="s">
        <v>348</v>
      </c>
      <c r="B1" s="390"/>
      <c r="C1" s="390"/>
      <c r="D1" s="390"/>
      <c r="E1" s="390"/>
      <c r="G1" s="217"/>
      <c r="H1" s="217"/>
      <c r="I1" s="217"/>
      <c r="J1" s="222"/>
    </row>
    <row r="2" spans="1:10" s="81" customFormat="1" ht="20.100000000000001" customHeight="1" x14ac:dyDescent="0.4">
      <c r="A2" s="55"/>
      <c r="B2" s="3"/>
      <c r="C2" s="3"/>
      <c r="D2" s="3"/>
      <c r="E2" s="3"/>
      <c r="G2" s="217"/>
      <c r="H2" s="217"/>
      <c r="I2" s="217"/>
      <c r="J2" s="222"/>
    </row>
    <row r="3" spans="1:10" s="81" customFormat="1" ht="20.100000000000001" customHeight="1" x14ac:dyDescent="0.4">
      <c r="A3" s="56" t="s">
        <v>663</v>
      </c>
      <c r="B3" s="3"/>
      <c r="C3" s="3"/>
      <c r="D3" s="3"/>
      <c r="E3" s="3"/>
      <c r="G3" s="217"/>
      <c r="H3" s="217"/>
      <c r="I3" s="217"/>
      <c r="J3" s="222"/>
    </row>
    <row r="4" spans="1:10" s="81" customFormat="1" ht="20.100000000000001" customHeight="1" x14ac:dyDescent="0.4">
      <c r="A4" s="55"/>
      <c r="B4" s="3"/>
      <c r="C4" s="3"/>
      <c r="D4" s="3"/>
      <c r="E4" s="57"/>
      <c r="G4" s="217"/>
      <c r="H4" s="217"/>
      <c r="I4" s="217"/>
      <c r="J4" s="222"/>
    </row>
    <row r="5" spans="1:10" ht="35.1" customHeight="1" x14ac:dyDescent="0.3">
      <c r="A5" s="391" t="s">
        <v>187</v>
      </c>
      <c r="B5" s="391"/>
      <c r="C5" s="58" t="s">
        <v>188</v>
      </c>
      <c r="D5" s="392" t="s">
        <v>26</v>
      </c>
      <c r="E5" s="393" t="s">
        <v>27</v>
      </c>
      <c r="G5" s="376" t="s">
        <v>349</v>
      </c>
      <c r="H5" s="376" t="s">
        <v>277</v>
      </c>
      <c r="I5" s="376" t="s">
        <v>278</v>
      </c>
      <c r="J5" s="376" t="s">
        <v>297</v>
      </c>
    </row>
    <row r="6" spans="1:10" ht="37.950000000000003" customHeight="1" x14ac:dyDescent="0.3">
      <c r="A6" s="394" t="s">
        <v>13</v>
      </c>
      <c r="B6" s="395"/>
      <c r="C6" s="60" t="s">
        <v>32</v>
      </c>
      <c r="D6" s="392"/>
      <c r="E6" s="393"/>
      <c r="G6" s="376"/>
      <c r="H6" s="376"/>
      <c r="I6" s="376"/>
      <c r="J6" s="376" t="s">
        <v>297</v>
      </c>
    </row>
    <row r="7" spans="1:10" x14ac:dyDescent="0.3">
      <c r="A7" s="396"/>
      <c r="B7" s="396" t="s">
        <v>28</v>
      </c>
      <c r="C7" s="380" t="s">
        <v>442</v>
      </c>
      <c r="D7" s="82" t="s">
        <v>33</v>
      </c>
      <c r="E7" s="161">
        <v>2162.41</v>
      </c>
      <c r="G7" s="213">
        <v>2162.41</v>
      </c>
      <c r="H7" s="213">
        <f>E7-G7</f>
        <v>0</v>
      </c>
      <c r="I7" s="214">
        <f>IFERROR(E7/G7*100,"-")</f>
        <v>100</v>
      </c>
      <c r="J7" s="227">
        <f>E7/60</f>
        <v>36.040166666666664</v>
      </c>
    </row>
    <row r="8" spans="1:10" x14ac:dyDescent="0.3">
      <c r="A8" s="397"/>
      <c r="B8" s="397"/>
      <c r="C8" s="382"/>
      <c r="D8" s="82" t="s">
        <v>34</v>
      </c>
      <c r="E8" s="161">
        <v>2162.41</v>
      </c>
      <c r="G8" s="213">
        <v>2162.41</v>
      </c>
      <c r="H8" s="213">
        <f t="shared" ref="H8:H34" si="0">E8-G8</f>
        <v>0</v>
      </c>
      <c r="I8" s="214">
        <f t="shared" ref="I8:I34" si="1">IFERROR(E8/G8*100,"-")</f>
        <v>100</v>
      </c>
      <c r="J8" s="227">
        <f t="shared" ref="J8:J30" si="2">E8/60</f>
        <v>36.040166666666664</v>
      </c>
    </row>
    <row r="9" spans="1:10" x14ac:dyDescent="0.3">
      <c r="A9" s="397"/>
      <c r="B9" s="398"/>
      <c r="C9" s="381"/>
      <c r="D9" s="82" t="s">
        <v>30</v>
      </c>
      <c r="E9" s="161">
        <v>2162.41</v>
      </c>
      <c r="G9" s="213">
        <v>2162.41</v>
      </c>
      <c r="H9" s="213">
        <f t="shared" si="0"/>
        <v>0</v>
      </c>
      <c r="I9" s="214">
        <f t="shared" si="1"/>
        <v>100</v>
      </c>
      <c r="J9" s="227">
        <f t="shared" si="2"/>
        <v>36.040166666666664</v>
      </c>
    </row>
    <row r="10" spans="1:10" x14ac:dyDescent="0.3">
      <c r="A10" s="397"/>
      <c r="B10" s="396" t="s">
        <v>29</v>
      </c>
      <c r="C10" s="380" t="s">
        <v>442</v>
      </c>
      <c r="D10" s="61" t="s">
        <v>33</v>
      </c>
      <c r="E10" s="161">
        <v>2162.41</v>
      </c>
      <c r="G10" s="213">
        <v>2162.41</v>
      </c>
      <c r="H10" s="213">
        <f t="shared" si="0"/>
        <v>0</v>
      </c>
      <c r="I10" s="214">
        <f t="shared" si="1"/>
        <v>100</v>
      </c>
      <c r="J10" s="227">
        <f t="shared" si="2"/>
        <v>36.040166666666664</v>
      </c>
    </row>
    <row r="11" spans="1:10" x14ac:dyDescent="0.3">
      <c r="A11" s="397"/>
      <c r="B11" s="397"/>
      <c r="C11" s="382"/>
      <c r="D11" s="61" t="s">
        <v>34</v>
      </c>
      <c r="E11" s="161">
        <v>2162.41</v>
      </c>
      <c r="G11" s="213">
        <v>2162.41</v>
      </c>
      <c r="H11" s="213">
        <f t="shared" si="0"/>
        <v>0</v>
      </c>
      <c r="I11" s="214">
        <f t="shared" si="1"/>
        <v>100</v>
      </c>
      <c r="J11" s="227">
        <f t="shared" si="2"/>
        <v>36.040166666666664</v>
      </c>
    </row>
    <row r="12" spans="1:10" x14ac:dyDescent="0.3">
      <c r="A12" s="397"/>
      <c r="B12" s="397"/>
      <c r="C12" s="381"/>
      <c r="D12" s="82" t="s">
        <v>30</v>
      </c>
      <c r="E12" s="161">
        <v>2162.41</v>
      </c>
      <c r="G12" s="213">
        <v>2162.41</v>
      </c>
      <c r="H12" s="213">
        <f t="shared" si="0"/>
        <v>0</v>
      </c>
      <c r="I12" s="214">
        <f t="shared" si="1"/>
        <v>100</v>
      </c>
      <c r="J12" s="227">
        <f t="shared" si="2"/>
        <v>36.040166666666664</v>
      </c>
    </row>
    <row r="13" spans="1:10" ht="19.95" customHeight="1" x14ac:dyDescent="0.3">
      <c r="A13" s="397"/>
      <c r="B13" s="397"/>
      <c r="C13" s="380" t="s">
        <v>595</v>
      </c>
      <c r="D13" s="61" t="s">
        <v>33</v>
      </c>
      <c r="E13" s="161">
        <v>2162.41</v>
      </c>
      <c r="G13" s="213">
        <v>2162.41</v>
      </c>
      <c r="H13" s="213">
        <f t="shared" si="0"/>
        <v>0</v>
      </c>
      <c r="I13" s="214">
        <f t="shared" si="1"/>
        <v>100</v>
      </c>
      <c r="J13" s="227">
        <f t="shared" si="2"/>
        <v>36.040166666666664</v>
      </c>
    </row>
    <row r="14" spans="1:10" x14ac:dyDescent="0.3">
      <c r="A14" s="397"/>
      <c r="B14" s="397"/>
      <c r="C14" s="382"/>
      <c r="D14" s="61" t="s">
        <v>34</v>
      </c>
      <c r="E14" s="161">
        <v>2162.41</v>
      </c>
      <c r="G14" s="213">
        <v>2162.41</v>
      </c>
      <c r="H14" s="213">
        <f t="shared" si="0"/>
        <v>0</v>
      </c>
      <c r="I14" s="214">
        <f t="shared" si="1"/>
        <v>100</v>
      </c>
      <c r="J14" s="227">
        <f t="shared" si="2"/>
        <v>36.040166666666664</v>
      </c>
    </row>
    <row r="15" spans="1:10" x14ac:dyDescent="0.3">
      <c r="A15" s="397"/>
      <c r="B15" s="397"/>
      <c r="C15" s="381"/>
      <c r="D15" s="82" t="s">
        <v>30</v>
      </c>
      <c r="E15" s="161">
        <v>2162.41</v>
      </c>
      <c r="G15" s="213">
        <v>2162.41</v>
      </c>
      <c r="H15" s="213">
        <f t="shared" si="0"/>
        <v>0</v>
      </c>
      <c r="I15" s="214">
        <f t="shared" si="1"/>
        <v>100</v>
      </c>
      <c r="J15" s="227">
        <f t="shared" si="2"/>
        <v>36.040166666666664</v>
      </c>
    </row>
    <row r="16" spans="1:10" ht="17.399999999999999" customHeight="1" x14ac:dyDescent="0.3">
      <c r="A16" s="397"/>
      <c r="B16" s="397"/>
      <c r="C16" s="380" t="s">
        <v>596</v>
      </c>
      <c r="D16" s="61" t="s">
        <v>33</v>
      </c>
      <c r="E16" s="161">
        <v>2500</v>
      </c>
      <c r="G16" s="213">
        <v>2500</v>
      </c>
      <c r="H16" s="213">
        <f t="shared" si="0"/>
        <v>0</v>
      </c>
      <c r="I16" s="214">
        <f t="shared" si="1"/>
        <v>100</v>
      </c>
      <c r="J16" s="227">
        <f t="shared" si="2"/>
        <v>41.666666666666664</v>
      </c>
    </row>
    <row r="17" spans="1:10" x14ac:dyDescent="0.3">
      <c r="A17" s="397"/>
      <c r="B17" s="397"/>
      <c r="C17" s="382"/>
      <c r="D17" s="61" t="s">
        <v>34</v>
      </c>
      <c r="E17" s="161">
        <v>2500</v>
      </c>
      <c r="G17" s="213">
        <v>2500</v>
      </c>
      <c r="H17" s="213">
        <f t="shared" si="0"/>
        <v>0</v>
      </c>
      <c r="I17" s="214">
        <f t="shared" si="1"/>
        <v>100</v>
      </c>
      <c r="J17" s="227">
        <f t="shared" si="2"/>
        <v>41.666666666666664</v>
      </c>
    </row>
    <row r="18" spans="1:10" x14ac:dyDescent="0.3">
      <c r="A18" s="397"/>
      <c r="B18" s="397"/>
      <c r="C18" s="381"/>
      <c r="D18" s="82" t="s">
        <v>30</v>
      </c>
      <c r="E18" s="161">
        <v>2500</v>
      </c>
      <c r="G18" s="213">
        <v>2500</v>
      </c>
      <c r="H18" s="213">
        <f t="shared" si="0"/>
        <v>0</v>
      </c>
      <c r="I18" s="214">
        <f t="shared" si="1"/>
        <v>100</v>
      </c>
      <c r="J18" s="227">
        <f t="shared" si="2"/>
        <v>41.666666666666664</v>
      </c>
    </row>
    <row r="19" spans="1:10" ht="17.399999999999999" customHeight="1" x14ac:dyDescent="0.3">
      <c r="A19" s="397"/>
      <c r="B19" s="397"/>
      <c r="C19" s="380" t="s">
        <v>597</v>
      </c>
      <c r="D19" s="61" t="s">
        <v>33</v>
      </c>
      <c r="E19" s="161">
        <v>3200</v>
      </c>
      <c r="G19" s="213">
        <v>3200</v>
      </c>
      <c r="H19" s="213">
        <f>E19-G19</f>
        <v>0</v>
      </c>
      <c r="I19" s="214">
        <f>IFERROR(E19/G19*100,"-")</f>
        <v>100</v>
      </c>
      <c r="J19" s="227">
        <f>E19/60</f>
        <v>53.333333333333336</v>
      </c>
    </row>
    <row r="20" spans="1:10" x14ac:dyDescent="0.3">
      <c r="A20" s="397"/>
      <c r="B20" s="397"/>
      <c r="C20" s="382"/>
      <c r="D20" s="61" t="s">
        <v>34</v>
      </c>
      <c r="E20" s="161">
        <v>3200</v>
      </c>
      <c r="G20" s="213">
        <v>3200</v>
      </c>
      <c r="H20" s="213">
        <f>E20-G20</f>
        <v>0</v>
      </c>
      <c r="I20" s="214">
        <f>IFERROR(E20/G20*100,"-")</f>
        <v>100</v>
      </c>
      <c r="J20" s="227">
        <f>E20/60</f>
        <v>53.333333333333336</v>
      </c>
    </row>
    <row r="21" spans="1:10" x14ac:dyDescent="0.3">
      <c r="A21" s="398"/>
      <c r="B21" s="398"/>
      <c r="C21" s="381"/>
      <c r="D21" s="82" t="s">
        <v>30</v>
      </c>
      <c r="E21" s="161">
        <v>3200</v>
      </c>
      <c r="G21" s="213">
        <v>3200</v>
      </c>
      <c r="H21" s="213">
        <f>E21-G21</f>
        <v>0</v>
      </c>
      <c r="I21" s="214">
        <f>IFERROR(E21/G21*100,"-")</f>
        <v>100</v>
      </c>
      <c r="J21" s="227">
        <f>E21/60</f>
        <v>53.333333333333336</v>
      </c>
    </row>
    <row r="22" spans="1:10" ht="34.5" customHeight="1" x14ac:dyDescent="0.3">
      <c r="A22" s="63"/>
      <c r="B22" s="64"/>
      <c r="C22" s="103" t="s">
        <v>35</v>
      </c>
      <c r="D22" s="66"/>
      <c r="E22" s="67"/>
      <c r="G22" s="213"/>
      <c r="H22" s="213"/>
      <c r="I22" s="214"/>
      <c r="J22" s="227"/>
    </row>
    <row r="23" spans="1:10" ht="17.399999999999999" customHeight="1" x14ac:dyDescent="0.3">
      <c r="A23" s="449"/>
      <c r="B23" s="449"/>
      <c r="C23" s="380" t="s">
        <v>529</v>
      </c>
      <c r="D23" s="82" t="s">
        <v>33</v>
      </c>
      <c r="E23" s="62">
        <v>2750</v>
      </c>
      <c r="G23" s="213">
        <v>2750</v>
      </c>
      <c r="H23" s="213">
        <f t="shared" ref="H23:H24" si="3">E23-G23</f>
        <v>0</v>
      </c>
      <c r="I23" s="214">
        <f t="shared" ref="I23:I24" si="4">IFERROR(E23/G23*100,"-")</f>
        <v>100</v>
      </c>
      <c r="J23" s="227">
        <f t="shared" ref="J23:J24" si="5">E23/60</f>
        <v>45.833333333333336</v>
      </c>
    </row>
    <row r="24" spans="1:10" ht="17.399999999999999" customHeight="1" x14ac:dyDescent="0.3">
      <c r="A24" s="450"/>
      <c r="B24" s="450"/>
      <c r="C24" s="381"/>
      <c r="D24" s="82" t="s">
        <v>34</v>
      </c>
      <c r="E24" s="62">
        <v>2500</v>
      </c>
      <c r="G24" s="213">
        <v>2500</v>
      </c>
      <c r="H24" s="213">
        <f t="shared" si="3"/>
        <v>0</v>
      </c>
      <c r="I24" s="214">
        <f t="shared" si="4"/>
        <v>100</v>
      </c>
      <c r="J24" s="227">
        <f t="shared" si="5"/>
        <v>41.666666666666664</v>
      </c>
    </row>
    <row r="25" spans="1:10" x14ac:dyDescent="0.3">
      <c r="A25" s="450"/>
      <c r="B25" s="450"/>
      <c r="C25" s="466" t="s">
        <v>443</v>
      </c>
      <c r="D25" s="82" t="s">
        <v>33</v>
      </c>
      <c r="E25" s="333">
        <v>2800</v>
      </c>
      <c r="G25" s="213">
        <v>4200</v>
      </c>
      <c r="H25" s="213">
        <f t="shared" ref="H25:H26" si="6">E25-G25</f>
        <v>-1400</v>
      </c>
      <c r="I25" s="214">
        <f t="shared" ref="I25:I26" si="7">IFERROR(E25/G25*100,"-")</f>
        <v>66.666666666666657</v>
      </c>
      <c r="J25" s="227">
        <f t="shared" ref="J25:J26" si="8">E25/60</f>
        <v>46.666666666666664</v>
      </c>
    </row>
    <row r="26" spans="1:10" x14ac:dyDescent="0.3">
      <c r="A26" s="450"/>
      <c r="B26" s="450"/>
      <c r="C26" s="466"/>
      <c r="D26" s="82" t="s">
        <v>34</v>
      </c>
      <c r="E26" s="333">
        <v>2800</v>
      </c>
      <c r="G26" s="213">
        <v>4200</v>
      </c>
      <c r="H26" s="213">
        <f t="shared" si="6"/>
        <v>-1400</v>
      </c>
      <c r="I26" s="214">
        <f t="shared" si="7"/>
        <v>66.666666666666657</v>
      </c>
      <c r="J26" s="227">
        <f t="shared" si="8"/>
        <v>46.666666666666664</v>
      </c>
    </row>
    <row r="27" spans="1:10" x14ac:dyDescent="0.3">
      <c r="A27" s="450"/>
      <c r="B27" s="450"/>
      <c r="C27" s="466" t="s">
        <v>442</v>
      </c>
      <c r="D27" s="82" t="s">
        <v>33</v>
      </c>
      <c r="E27" s="333">
        <v>2800</v>
      </c>
      <c r="G27" s="213">
        <v>4200</v>
      </c>
      <c r="H27" s="213">
        <f t="shared" si="0"/>
        <v>-1400</v>
      </c>
      <c r="I27" s="214">
        <f t="shared" si="1"/>
        <v>66.666666666666657</v>
      </c>
      <c r="J27" s="227">
        <f t="shared" si="2"/>
        <v>46.666666666666664</v>
      </c>
    </row>
    <row r="28" spans="1:10" x14ac:dyDescent="0.3">
      <c r="A28" s="450"/>
      <c r="B28" s="450"/>
      <c r="C28" s="466"/>
      <c r="D28" s="82" t="s">
        <v>34</v>
      </c>
      <c r="E28" s="333">
        <v>2800</v>
      </c>
      <c r="G28" s="213">
        <v>4200</v>
      </c>
      <c r="H28" s="213">
        <f t="shared" si="0"/>
        <v>-1400</v>
      </c>
      <c r="I28" s="214">
        <f t="shared" si="1"/>
        <v>66.666666666666657</v>
      </c>
      <c r="J28" s="227">
        <f t="shared" si="2"/>
        <v>46.666666666666664</v>
      </c>
    </row>
    <row r="29" spans="1:10" ht="17.399999999999999" customHeight="1" x14ac:dyDescent="0.3">
      <c r="A29" s="450"/>
      <c r="B29" s="450"/>
      <c r="C29" s="380" t="s">
        <v>438</v>
      </c>
      <c r="D29" s="82" t="s">
        <v>33</v>
      </c>
      <c r="E29" s="131">
        <v>2800</v>
      </c>
      <c r="G29" s="218">
        <v>2800</v>
      </c>
      <c r="H29" s="213">
        <f t="shared" si="0"/>
        <v>0</v>
      </c>
      <c r="I29" s="214">
        <f t="shared" si="1"/>
        <v>100</v>
      </c>
      <c r="J29" s="227">
        <f t="shared" si="2"/>
        <v>46.666666666666664</v>
      </c>
    </row>
    <row r="30" spans="1:10" ht="17.399999999999999" customHeight="1" x14ac:dyDescent="0.3">
      <c r="A30" s="451"/>
      <c r="B30" s="451"/>
      <c r="C30" s="381"/>
      <c r="D30" s="82" t="s">
        <v>34</v>
      </c>
      <c r="E30" s="131">
        <v>2800</v>
      </c>
      <c r="G30" s="218">
        <v>2800</v>
      </c>
      <c r="H30" s="213">
        <f t="shared" si="0"/>
        <v>0</v>
      </c>
      <c r="I30" s="214">
        <f t="shared" si="1"/>
        <v>100</v>
      </c>
      <c r="J30" s="227">
        <f t="shared" si="2"/>
        <v>46.666666666666664</v>
      </c>
    </row>
    <row r="31" spans="1:10" ht="36" customHeight="1" x14ac:dyDescent="0.3">
      <c r="A31" s="63"/>
      <c r="B31" s="64"/>
      <c r="C31" s="467" t="s">
        <v>36</v>
      </c>
      <c r="D31" s="468"/>
      <c r="E31" s="87"/>
      <c r="G31" s="213"/>
      <c r="H31" s="213"/>
      <c r="I31" s="214"/>
    </row>
    <row r="32" spans="1:10" x14ac:dyDescent="0.3">
      <c r="C32" s="118"/>
      <c r="D32" s="157"/>
      <c r="E32" s="158"/>
      <c r="G32" s="213"/>
      <c r="H32" s="213"/>
      <c r="I32" s="214"/>
    </row>
    <row r="33" spans="1:10" ht="35.25" customHeight="1" x14ac:dyDescent="0.3">
      <c r="A33" s="63"/>
      <c r="B33" s="72"/>
      <c r="C33" s="73" t="s">
        <v>235</v>
      </c>
      <c r="D33" s="74"/>
      <c r="E33" s="75"/>
      <c r="G33" s="213"/>
      <c r="H33" s="213"/>
      <c r="I33" s="214"/>
    </row>
    <row r="34" spans="1:10" x14ac:dyDescent="0.3">
      <c r="A34" s="166"/>
      <c r="B34" s="114"/>
      <c r="C34" s="88" t="s">
        <v>94</v>
      </c>
      <c r="D34" s="91"/>
      <c r="E34" s="137">
        <v>120</v>
      </c>
      <c r="G34" s="213">
        <v>120</v>
      </c>
      <c r="H34" s="213">
        <f t="shared" si="0"/>
        <v>0</v>
      </c>
      <c r="I34" s="214">
        <f t="shared" si="1"/>
        <v>100</v>
      </c>
    </row>
    <row r="35" spans="1:10" x14ac:dyDescent="0.3">
      <c r="A35" s="166"/>
      <c r="B35" s="114"/>
      <c r="C35" s="88" t="s">
        <v>691</v>
      </c>
      <c r="D35" s="88"/>
      <c r="E35" s="137">
        <v>3</v>
      </c>
      <c r="G35" s="213"/>
      <c r="H35" s="213"/>
      <c r="I35" s="214" t="str">
        <f t="shared" ref="I35" si="9">IFERROR(E35/G35*100,"-")</f>
        <v>-</v>
      </c>
    </row>
    <row r="36" spans="1:10" x14ac:dyDescent="0.3">
      <c r="C36" s="167"/>
    </row>
    <row r="37" spans="1:10" s="59" customFormat="1" x14ac:dyDescent="0.3">
      <c r="B37" s="69"/>
      <c r="C37" s="69"/>
      <c r="D37" s="70" t="s">
        <v>343</v>
      </c>
      <c r="E37" s="71"/>
      <c r="G37" s="215"/>
      <c r="H37" s="215"/>
      <c r="I37" s="215"/>
      <c r="J37" s="223"/>
    </row>
    <row r="38" spans="1:10" x14ac:dyDescent="0.3">
      <c r="D38" s="70" t="s">
        <v>344</v>
      </c>
    </row>
    <row r="40" spans="1:10" s="59" customFormat="1" ht="36.75" customHeight="1" x14ac:dyDescent="0.3">
      <c r="A40" s="379"/>
      <c r="B40" s="379"/>
      <c r="C40" s="379"/>
      <c r="D40" s="379"/>
      <c r="E40" s="379"/>
      <c r="G40" s="215"/>
      <c r="H40" s="215"/>
      <c r="I40" s="215"/>
      <c r="J40" s="223"/>
    </row>
    <row r="46" spans="1:10" x14ac:dyDescent="0.3">
      <c r="A46" s="80"/>
      <c r="B46" s="80"/>
      <c r="C46" s="80"/>
      <c r="D46" s="80"/>
      <c r="E46" s="80"/>
    </row>
    <row r="47" spans="1:10" ht="39" customHeight="1" x14ac:dyDescent="0.3">
      <c r="A47" s="377"/>
      <c r="B47" s="377"/>
      <c r="C47" s="377"/>
      <c r="D47" s="377"/>
      <c r="E47" s="377"/>
    </row>
    <row r="49" spans="1:10" s="59" customFormat="1" ht="54" customHeight="1" x14ac:dyDescent="0.3">
      <c r="A49" s="377"/>
      <c r="B49" s="378"/>
      <c r="C49" s="378"/>
      <c r="D49" s="378"/>
      <c r="E49" s="378"/>
      <c r="G49" s="215"/>
      <c r="H49" s="215"/>
      <c r="I49" s="215"/>
      <c r="J49" s="223"/>
    </row>
  </sheetData>
  <customSheetViews>
    <customSheetView guid="{839003FA-3055-4E28-826D-0A2EF77DACBD}" scale="70" showPageBreaks="1" fitToPage="1" printArea="1" view="pageBreakPreview" topLeftCell="A7">
      <selection activeCell="C26" sqref="C26"/>
      <pageMargins left="0.74803149606299213" right="0.74803149606299213" top="0.98425196850393704" bottom="0.98425196850393704" header="0" footer="0"/>
      <printOptions horizontalCentered="1"/>
      <pageSetup paperSize="9" scale="59" orientation="portrait" r:id="rId1"/>
      <headerFooter alignWithMargins="0"/>
    </customSheetView>
  </customSheetViews>
  <mergeCells count="27">
    <mergeCell ref="C29:C30"/>
    <mergeCell ref="C25:C26"/>
    <mergeCell ref="C23:C24"/>
    <mergeCell ref="A23:A30"/>
    <mergeCell ref="C16:C18"/>
    <mergeCell ref="C19:C21"/>
    <mergeCell ref="A1:E1"/>
    <mergeCell ref="A5:B5"/>
    <mergeCell ref="D5:D6"/>
    <mergeCell ref="E5:E6"/>
    <mergeCell ref="A6:B6"/>
    <mergeCell ref="J5:J6"/>
    <mergeCell ref="H5:H6"/>
    <mergeCell ref="I5:I6"/>
    <mergeCell ref="G5:G6"/>
    <mergeCell ref="A49:E49"/>
    <mergeCell ref="A47:E47"/>
    <mergeCell ref="A40:E40"/>
    <mergeCell ref="C7:C9"/>
    <mergeCell ref="C10:C12"/>
    <mergeCell ref="C13:C15"/>
    <mergeCell ref="C27:C28"/>
    <mergeCell ref="A7:A21"/>
    <mergeCell ref="B10:B21"/>
    <mergeCell ref="C31:D31"/>
    <mergeCell ref="B7:B9"/>
    <mergeCell ref="B23:B30"/>
  </mergeCells>
  <phoneticPr fontId="2" type="noConversion"/>
  <printOptions horizontalCentered="1"/>
  <pageMargins left="0.74803149606299213" right="0.74803149606299213" top="0.98425196850393704" bottom="0.98425196850393704" header="0" footer="0"/>
  <pageSetup paperSize="9" scale="59"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R33"/>
  <sheetViews>
    <sheetView view="pageBreakPreview" zoomScale="70" zoomScaleNormal="66" zoomScaleSheetLayoutView="70" workbookViewId="0">
      <selection activeCell="O1" sqref="O1:U1048576"/>
    </sheetView>
  </sheetViews>
  <sheetFormatPr defaultColWidth="9.109375" defaultRowHeight="17.399999999999999" x14ac:dyDescent="0.3"/>
  <cols>
    <col min="1" max="1" width="9.109375" style="59"/>
    <col min="2" max="2" width="9.109375" style="69"/>
    <col min="3" max="3" width="89.5546875" style="69" customWidth="1"/>
    <col min="4" max="4" width="25.6640625" style="70" customWidth="1"/>
    <col min="5" max="5" width="25.6640625" style="71" customWidth="1"/>
    <col min="6" max="6" width="2.44140625" style="68" hidden="1" customWidth="1"/>
    <col min="7" max="9" width="18.88671875" style="216" hidden="1" customWidth="1"/>
    <col min="10" max="10" width="13" style="223" hidden="1" customWidth="1"/>
    <col min="11" max="11" width="9.109375" style="68" hidden="1" customWidth="1"/>
    <col min="12" max="21" width="0" style="68" hidden="1" customWidth="1"/>
    <col min="22" max="16384" width="9.109375" style="68"/>
  </cols>
  <sheetData>
    <row r="1" spans="1:10" s="81" customFormat="1" ht="69.75" customHeight="1" x14ac:dyDescent="0.4">
      <c r="A1" s="389" t="s">
        <v>348</v>
      </c>
      <c r="B1" s="390"/>
      <c r="C1" s="390"/>
      <c r="D1" s="390"/>
      <c r="E1" s="390"/>
      <c r="G1" s="217"/>
      <c r="H1" s="217"/>
      <c r="I1" s="217"/>
      <c r="J1" s="222"/>
    </row>
    <row r="2" spans="1:10" s="81" customFormat="1" ht="20.100000000000001" customHeight="1" x14ac:dyDescent="0.4">
      <c r="A2" s="55"/>
      <c r="B2" s="3"/>
      <c r="C2" s="3"/>
      <c r="D2" s="3"/>
      <c r="E2" s="3"/>
      <c r="G2" s="217"/>
      <c r="H2" s="217"/>
      <c r="I2" s="217"/>
      <c r="J2" s="222"/>
    </row>
    <row r="3" spans="1:10" s="81" customFormat="1" ht="20.100000000000001" customHeight="1" x14ac:dyDescent="0.4">
      <c r="A3" s="56" t="s">
        <v>663</v>
      </c>
      <c r="B3" s="3"/>
      <c r="C3" s="3"/>
      <c r="D3" s="3"/>
      <c r="E3" s="3"/>
      <c r="G3" s="217"/>
      <c r="H3" s="217"/>
      <c r="I3" s="217"/>
      <c r="J3" s="222"/>
    </row>
    <row r="4" spans="1:10" s="81" customFormat="1" ht="20.100000000000001" customHeight="1" x14ac:dyDescent="0.4">
      <c r="A4" s="55"/>
      <c r="B4" s="3"/>
      <c r="C4" s="3"/>
      <c r="D4" s="3"/>
      <c r="E4" s="57"/>
      <c r="G4" s="217"/>
      <c r="H4" s="217"/>
      <c r="I4" s="217"/>
      <c r="J4" s="222"/>
    </row>
    <row r="5" spans="1:10" ht="35.1" customHeight="1" x14ac:dyDescent="0.3">
      <c r="A5" s="391" t="s">
        <v>187</v>
      </c>
      <c r="B5" s="391"/>
      <c r="C5" s="58" t="s">
        <v>188</v>
      </c>
      <c r="D5" s="392" t="s">
        <v>26</v>
      </c>
      <c r="E5" s="393" t="s">
        <v>27</v>
      </c>
      <c r="G5" s="376" t="s">
        <v>349</v>
      </c>
      <c r="H5" s="376" t="s">
        <v>277</v>
      </c>
      <c r="I5" s="376" t="s">
        <v>278</v>
      </c>
      <c r="J5" s="376" t="s">
        <v>297</v>
      </c>
    </row>
    <row r="6" spans="1:10" ht="37.950000000000003" customHeight="1" x14ac:dyDescent="0.3">
      <c r="A6" s="394" t="s">
        <v>14</v>
      </c>
      <c r="B6" s="395"/>
      <c r="C6" s="60" t="s">
        <v>32</v>
      </c>
      <c r="D6" s="392"/>
      <c r="E6" s="393"/>
      <c r="G6" s="376"/>
      <c r="H6" s="376"/>
      <c r="I6" s="376"/>
      <c r="J6" s="376" t="s">
        <v>297</v>
      </c>
    </row>
    <row r="7" spans="1:10" ht="19.95" customHeight="1" x14ac:dyDescent="0.3">
      <c r="A7" s="387"/>
      <c r="B7" s="396" t="s">
        <v>29</v>
      </c>
      <c r="C7" s="380" t="s">
        <v>448</v>
      </c>
      <c r="D7" s="61" t="s">
        <v>33</v>
      </c>
      <c r="E7" s="161">
        <v>2170</v>
      </c>
      <c r="G7" s="213">
        <v>2150</v>
      </c>
      <c r="H7" s="213">
        <f>E7-G7</f>
        <v>20</v>
      </c>
      <c r="I7" s="214">
        <f>IFERROR(E7/G7*100,"-")</f>
        <v>100.93023255813954</v>
      </c>
      <c r="J7" s="227">
        <f>E7/60</f>
        <v>36.166666666666664</v>
      </c>
    </row>
    <row r="8" spans="1:10" ht="19.95" customHeight="1" x14ac:dyDescent="0.3">
      <c r="A8" s="387"/>
      <c r="B8" s="397"/>
      <c r="C8" s="382"/>
      <c r="D8" s="61" t="s">
        <v>34</v>
      </c>
      <c r="E8" s="161">
        <v>2230</v>
      </c>
      <c r="G8" s="213">
        <v>2210</v>
      </c>
      <c r="H8" s="213">
        <f t="shared" ref="H8:H22" si="0">E8-G8</f>
        <v>20</v>
      </c>
      <c r="I8" s="214">
        <f t="shared" ref="I8:I22" si="1">IFERROR(E8/G8*100,"-")</f>
        <v>100.90497737556561</v>
      </c>
      <c r="J8" s="227">
        <f t="shared" ref="J8:J14" si="2">E8/60</f>
        <v>37.166666666666664</v>
      </c>
    </row>
    <row r="9" spans="1:10" ht="19.95" customHeight="1" x14ac:dyDescent="0.3">
      <c r="A9" s="387"/>
      <c r="B9" s="397"/>
      <c r="C9" s="382"/>
      <c r="D9" s="61" t="s">
        <v>30</v>
      </c>
      <c r="E9" s="161">
        <v>2340</v>
      </c>
      <c r="G9" s="213">
        <v>2320</v>
      </c>
      <c r="H9" s="213">
        <f t="shared" si="0"/>
        <v>20</v>
      </c>
      <c r="I9" s="214">
        <f t="shared" si="1"/>
        <v>100.86206896551724</v>
      </c>
      <c r="J9" s="227">
        <f t="shared" si="2"/>
        <v>39</v>
      </c>
    </row>
    <row r="10" spans="1:10" ht="19.95" customHeight="1" x14ac:dyDescent="0.3">
      <c r="A10" s="388"/>
      <c r="B10" s="398"/>
      <c r="C10" s="381"/>
      <c r="D10" s="104" t="s">
        <v>31</v>
      </c>
      <c r="E10" s="161">
        <v>2250</v>
      </c>
      <c r="G10" s="213">
        <v>2230</v>
      </c>
      <c r="H10" s="213">
        <f t="shared" si="0"/>
        <v>20</v>
      </c>
      <c r="I10" s="214">
        <f t="shared" si="1"/>
        <v>100.89686098654708</v>
      </c>
      <c r="J10" s="227">
        <f t="shared" si="2"/>
        <v>37.5</v>
      </c>
    </row>
    <row r="11" spans="1:10" ht="34.5" customHeight="1" x14ac:dyDescent="0.3">
      <c r="A11" s="63"/>
      <c r="B11" s="64"/>
      <c r="C11" s="65" t="s">
        <v>35</v>
      </c>
      <c r="D11" s="66"/>
      <c r="E11" s="67"/>
      <c r="G11" s="213"/>
      <c r="H11" s="213"/>
      <c r="I11" s="214"/>
      <c r="J11" s="227"/>
    </row>
    <row r="12" spans="1:10" ht="19.95" customHeight="1" x14ac:dyDescent="0.3">
      <c r="A12" s="474"/>
      <c r="B12" s="474"/>
      <c r="C12" s="86" t="s">
        <v>446</v>
      </c>
      <c r="D12" s="162" t="s">
        <v>33</v>
      </c>
      <c r="E12" s="163">
        <v>2880</v>
      </c>
      <c r="G12" s="213">
        <v>2850</v>
      </c>
      <c r="H12" s="213">
        <f t="shared" si="0"/>
        <v>30</v>
      </c>
      <c r="I12" s="214">
        <f t="shared" si="1"/>
        <v>101.05263157894737</v>
      </c>
      <c r="J12" s="227">
        <f t="shared" si="2"/>
        <v>48</v>
      </c>
    </row>
    <row r="13" spans="1:10" ht="19.95" customHeight="1" x14ac:dyDescent="0.3">
      <c r="A13" s="474"/>
      <c r="B13" s="474"/>
      <c r="C13" s="258" t="s">
        <v>448</v>
      </c>
      <c r="D13" s="263" t="s">
        <v>33</v>
      </c>
      <c r="E13" s="163">
        <v>2880</v>
      </c>
      <c r="G13" s="213">
        <v>2850</v>
      </c>
      <c r="H13" s="213">
        <f t="shared" ref="H13" si="3">E13-G13</f>
        <v>30</v>
      </c>
      <c r="I13" s="214">
        <f t="shared" ref="I13" si="4">IFERROR(E13/G13*100,"-")</f>
        <v>101.05263157894737</v>
      </c>
      <c r="J13" s="227">
        <f t="shared" ref="J13" si="5">E13/60</f>
        <v>48</v>
      </c>
    </row>
    <row r="14" spans="1:10" ht="19.95" customHeight="1" x14ac:dyDescent="0.3">
      <c r="A14" s="474"/>
      <c r="B14" s="474"/>
      <c r="C14" s="86" t="s">
        <v>447</v>
      </c>
      <c r="D14" s="162" t="s">
        <v>33</v>
      </c>
      <c r="E14" s="163">
        <v>2880</v>
      </c>
      <c r="G14" s="213">
        <v>2850</v>
      </c>
      <c r="H14" s="213">
        <f t="shared" si="0"/>
        <v>30</v>
      </c>
      <c r="I14" s="214">
        <f t="shared" si="1"/>
        <v>101.05263157894737</v>
      </c>
      <c r="J14" s="227">
        <f t="shared" si="2"/>
        <v>48</v>
      </c>
    </row>
    <row r="15" spans="1:10" ht="19.95" customHeight="1" x14ac:dyDescent="0.3">
      <c r="A15" s="474"/>
      <c r="B15" s="474"/>
      <c r="C15" s="258" t="s">
        <v>445</v>
      </c>
      <c r="D15" s="263" t="s">
        <v>33</v>
      </c>
      <c r="E15" s="163">
        <v>2880</v>
      </c>
      <c r="G15" s="213">
        <v>2850</v>
      </c>
      <c r="H15" s="213">
        <f t="shared" ref="H15" si="6">E15-G15</f>
        <v>30</v>
      </c>
      <c r="I15" s="214">
        <f t="shared" ref="I15" si="7">IFERROR(E15/G15*100,"-")</f>
        <v>101.05263157894737</v>
      </c>
      <c r="J15" s="227">
        <f t="shared" ref="J15" si="8">E15/60</f>
        <v>48</v>
      </c>
    </row>
    <row r="16" spans="1:10" x14ac:dyDescent="0.3">
      <c r="A16" s="474"/>
      <c r="B16" s="474"/>
      <c r="C16" s="258" t="s">
        <v>444</v>
      </c>
      <c r="D16" s="263" t="s">
        <v>33</v>
      </c>
      <c r="E16" s="163">
        <v>2880</v>
      </c>
      <c r="G16" s="213">
        <v>2850</v>
      </c>
      <c r="H16" s="213">
        <f t="shared" ref="H16" si="9">E16-G16</f>
        <v>30</v>
      </c>
      <c r="I16" s="214">
        <f t="shared" ref="I16" si="10">IFERROR(E16/G16*100,"-")</f>
        <v>101.05263157894737</v>
      </c>
      <c r="J16" s="227">
        <f t="shared" ref="J16" si="11">E16/60</f>
        <v>48</v>
      </c>
    </row>
    <row r="17" spans="1:18" ht="36.75" customHeight="1" x14ac:dyDescent="0.3">
      <c r="A17" s="63"/>
      <c r="B17" s="64"/>
      <c r="C17" s="65" t="s">
        <v>36</v>
      </c>
      <c r="D17" s="66"/>
      <c r="E17" s="67"/>
      <c r="G17" s="213"/>
      <c r="H17" s="213"/>
      <c r="I17" s="214"/>
    </row>
    <row r="18" spans="1:18" x14ac:dyDescent="0.3">
      <c r="G18" s="213"/>
      <c r="H18" s="213"/>
      <c r="I18" s="214"/>
    </row>
    <row r="19" spans="1:18" ht="35.25" customHeight="1" x14ac:dyDescent="0.3">
      <c r="A19" s="63"/>
      <c r="B19" s="72"/>
      <c r="C19" s="73" t="s">
        <v>235</v>
      </c>
      <c r="D19" s="74"/>
      <c r="E19" s="75"/>
      <c r="G19" s="213"/>
      <c r="H19" s="213"/>
      <c r="I19" s="214"/>
    </row>
    <row r="20" spans="1:18" ht="17.399999999999999" customHeight="1" x14ac:dyDescent="0.3">
      <c r="A20" s="399"/>
      <c r="B20" s="399"/>
      <c r="C20" s="472" t="s">
        <v>232</v>
      </c>
      <c r="D20" s="473"/>
      <c r="E20" s="165">
        <v>2400</v>
      </c>
      <c r="G20" s="213">
        <v>2380</v>
      </c>
      <c r="H20" s="213">
        <f t="shared" si="0"/>
        <v>20</v>
      </c>
      <c r="I20" s="214">
        <f t="shared" si="1"/>
        <v>100.84033613445378</v>
      </c>
      <c r="J20" s="469" t="s">
        <v>306</v>
      </c>
      <c r="K20" s="469"/>
      <c r="L20" s="469"/>
      <c r="M20" s="469"/>
      <c r="N20" s="469"/>
      <c r="O20" s="469"/>
      <c r="P20" s="469"/>
      <c r="Q20" s="469"/>
      <c r="R20" s="469"/>
    </row>
    <row r="21" spans="1:18" x14ac:dyDescent="0.3">
      <c r="A21" s="453"/>
      <c r="B21" s="453"/>
      <c r="C21" s="470" t="s">
        <v>308</v>
      </c>
      <c r="D21" s="471"/>
      <c r="E21" s="165">
        <v>1.7</v>
      </c>
      <c r="G21" s="213">
        <v>1.7</v>
      </c>
      <c r="H21" s="213">
        <f t="shared" si="0"/>
        <v>0</v>
      </c>
      <c r="I21" s="214">
        <f t="shared" si="1"/>
        <v>100</v>
      </c>
      <c r="J21" s="469"/>
      <c r="K21" s="469"/>
      <c r="L21" s="469"/>
      <c r="M21" s="469"/>
      <c r="N21" s="469"/>
      <c r="O21" s="469"/>
      <c r="P21" s="469"/>
      <c r="Q21" s="469"/>
      <c r="R21" s="469"/>
    </row>
    <row r="22" spans="1:18" x14ac:dyDescent="0.3">
      <c r="A22" s="400"/>
      <c r="B22" s="400"/>
      <c r="C22" s="470" t="s">
        <v>307</v>
      </c>
      <c r="D22" s="471"/>
      <c r="E22" s="165">
        <v>2</v>
      </c>
      <c r="G22" s="213">
        <v>2</v>
      </c>
      <c r="H22" s="213">
        <f t="shared" si="0"/>
        <v>0</v>
      </c>
      <c r="I22" s="214">
        <f t="shared" si="1"/>
        <v>100</v>
      </c>
      <c r="J22" s="469"/>
      <c r="K22" s="469"/>
      <c r="L22" s="469"/>
      <c r="M22" s="469"/>
      <c r="N22" s="469"/>
      <c r="O22" s="469"/>
      <c r="P22" s="469"/>
      <c r="Q22" s="469"/>
      <c r="R22" s="469"/>
    </row>
    <row r="23" spans="1:18" x14ac:dyDescent="0.3">
      <c r="J23" s="469"/>
      <c r="K23" s="469"/>
      <c r="L23" s="469"/>
      <c r="M23" s="469"/>
      <c r="N23" s="469"/>
      <c r="O23" s="469"/>
      <c r="P23" s="469"/>
      <c r="Q23" s="469"/>
      <c r="R23" s="469"/>
    </row>
    <row r="24" spans="1:18" x14ac:dyDescent="0.3">
      <c r="D24" s="70" t="s">
        <v>343</v>
      </c>
      <c r="J24" s="469"/>
      <c r="K24" s="469"/>
      <c r="L24" s="469"/>
      <c r="M24" s="469"/>
      <c r="N24" s="469"/>
      <c r="O24" s="469"/>
      <c r="P24" s="469"/>
      <c r="Q24" s="469"/>
      <c r="R24" s="469"/>
    </row>
    <row r="25" spans="1:18" x14ac:dyDescent="0.3">
      <c r="D25" s="70" t="s">
        <v>344</v>
      </c>
    </row>
    <row r="26" spans="1:18" ht="24.6" customHeight="1" x14ac:dyDescent="0.3"/>
    <row r="27" spans="1:18" ht="24.6" customHeight="1" x14ac:dyDescent="0.3"/>
    <row r="30" spans="1:18" ht="24.6" customHeight="1" x14ac:dyDescent="0.3">
      <c r="A30" s="80"/>
      <c r="B30" s="80"/>
      <c r="C30" s="80"/>
      <c r="D30" s="80"/>
      <c r="E30" s="80"/>
    </row>
    <row r="31" spans="1:18" ht="39" customHeight="1" x14ac:dyDescent="0.3">
      <c r="A31" s="377"/>
      <c r="B31" s="377"/>
      <c r="C31" s="377"/>
      <c r="D31" s="377"/>
      <c r="E31" s="377"/>
    </row>
    <row r="33" spans="1:10" s="59" customFormat="1" ht="54" customHeight="1" x14ac:dyDescent="0.3">
      <c r="A33" s="377"/>
      <c r="B33" s="378"/>
      <c r="C33" s="378"/>
      <c r="D33" s="378"/>
      <c r="E33" s="378"/>
      <c r="G33" s="215"/>
      <c r="H33" s="215"/>
      <c r="I33" s="215"/>
      <c r="J33" s="223"/>
    </row>
  </sheetData>
  <customSheetViews>
    <customSheetView guid="{839003FA-3055-4E28-826D-0A2EF77DACBD}" scale="70" showPageBreaks="1" fitToPage="1" printArea="1" view="pageBreakPreview">
      <selection activeCell="C19" sqref="C19"/>
      <pageMargins left="0.75" right="0.75" top="0.98425196850393704" bottom="0.98425196850393704" header="0" footer="0"/>
      <printOptions horizontalCentered="1"/>
      <pageSetup paperSize="9" scale="55" orientation="portrait" r:id="rId1"/>
      <headerFooter alignWithMargins="0"/>
    </customSheetView>
  </customSheetViews>
  <mergeCells count="22">
    <mergeCell ref="A33:E33"/>
    <mergeCell ref="A31:E31"/>
    <mergeCell ref="C7:C10"/>
    <mergeCell ref="B12:B16"/>
    <mergeCell ref="A12:A16"/>
    <mergeCell ref="A1:E1"/>
    <mergeCell ref="A5:B5"/>
    <mergeCell ref="A6:B6"/>
    <mergeCell ref="D5:D6"/>
    <mergeCell ref="E5:E6"/>
    <mergeCell ref="J20:R24"/>
    <mergeCell ref="C21:D21"/>
    <mergeCell ref="A20:A22"/>
    <mergeCell ref="B20:B22"/>
    <mergeCell ref="J5:J6"/>
    <mergeCell ref="G5:G6"/>
    <mergeCell ref="C20:D20"/>
    <mergeCell ref="B7:B10"/>
    <mergeCell ref="A7:A10"/>
    <mergeCell ref="C22:D22"/>
    <mergeCell ref="H5:H6"/>
    <mergeCell ref="I5:I6"/>
  </mergeCells>
  <phoneticPr fontId="2" type="noConversion"/>
  <printOptions horizontalCentered="1"/>
  <pageMargins left="0.75" right="0.75" top="0.98425196850393704" bottom="0.98425196850393704" header="0" footer="0"/>
  <pageSetup paperSize="9" scale="55" orientation="portrait"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K39"/>
  <sheetViews>
    <sheetView view="pageBreakPreview" zoomScale="70" zoomScaleNormal="66" zoomScaleSheetLayoutView="70" workbookViewId="0">
      <selection activeCell="A4" sqref="A4"/>
    </sheetView>
  </sheetViews>
  <sheetFormatPr defaultColWidth="9.109375" defaultRowHeight="17.399999999999999" x14ac:dyDescent="0.3"/>
  <cols>
    <col min="1" max="1" width="9.109375" style="59"/>
    <col min="2" max="2" width="9.109375" style="69"/>
    <col min="3" max="3" width="79.33203125" style="69" customWidth="1"/>
    <col min="4" max="4" width="25.6640625" style="70" customWidth="1"/>
    <col min="5" max="5" width="25.6640625" style="71" customWidth="1"/>
    <col min="6" max="6" width="2.44140625" style="68" hidden="1" customWidth="1"/>
    <col min="7" max="9" width="18.88671875" style="216" hidden="1" customWidth="1"/>
    <col min="10" max="10" width="13" style="223" hidden="1" customWidth="1"/>
    <col min="11" max="11" width="9.109375" style="68" hidden="1" customWidth="1"/>
    <col min="12" max="13" width="0" style="68" hidden="1" customWidth="1"/>
    <col min="14" max="16384" width="9.109375" style="68"/>
  </cols>
  <sheetData>
    <row r="1" spans="1:10" s="81" customFormat="1" ht="69.75" customHeight="1" x14ac:dyDescent="0.4">
      <c r="A1" s="389" t="s">
        <v>348</v>
      </c>
      <c r="B1" s="390"/>
      <c r="C1" s="390"/>
      <c r="D1" s="390"/>
      <c r="E1" s="390"/>
      <c r="G1" s="217"/>
      <c r="H1" s="217"/>
      <c r="I1" s="217"/>
      <c r="J1" s="222"/>
    </row>
    <row r="2" spans="1:10" s="81" customFormat="1" ht="20.100000000000001" customHeight="1" x14ac:dyDescent="0.4">
      <c r="A2" s="55"/>
      <c r="B2" s="3"/>
      <c r="C2" s="3"/>
      <c r="D2" s="3"/>
      <c r="E2" s="3"/>
      <c r="G2" s="217"/>
      <c r="H2" s="217"/>
      <c r="I2" s="217"/>
      <c r="J2" s="222"/>
    </row>
    <row r="3" spans="1:10" s="81" customFormat="1" ht="20.100000000000001" customHeight="1" x14ac:dyDescent="0.4">
      <c r="A3" s="56" t="s">
        <v>736</v>
      </c>
      <c r="B3" s="3"/>
      <c r="C3" s="3"/>
      <c r="D3" s="3"/>
      <c r="E3" s="3"/>
      <c r="G3" s="217"/>
      <c r="H3" s="217"/>
      <c r="I3" s="217"/>
      <c r="J3" s="222"/>
    </row>
    <row r="4" spans="1:10" s="81" customFormat="1" ht="20.100000000000001" customHeight="1" x14ac:dyDescent="0.4">
      <c r="A4" s="55"/>
      <c r="B4" s="3"/>
      <c r="C4" s="3"/>
      <c r="D4" s="3"/>
      <c r="E4" s="57"/>
      <c r="G4" s="217"/>
      <c r="H4" s="217"/>
      <c r="I4" s="217"/>
      <c r="J4" s="222"/>
    </row>
    <row r="5" spans="1:10" ht="35.1" customHeight="1" x14ac:dyDescent="0.3">
      <c r="A5" s="391" t="s">
        <v>187</v>
      </c>
      <c r="B5" s="391"/>
      <c r="C5" s="58" t="s">
        <v>188</v>
      </c>
      <c r="D5" s="152" t="s">
        <v>26</v>
      </c>
      <c r="E5" s="153" t="s">
        <v>27</v>
      </c>
      <c r="G5" s="376" t="s">
        <v>349</v>
      </c>
      <c r="H5" s="376" t="s">
        <v>277</v>
      </c>
      <c r="I5" s="376" t="s">
        <v>278</v>
      </c>
      <c r="J5" s="376" t="s">
        <v>297</v>
      </c>
    </row>
    <row r="6" spans="1:10" ht="37.950000000000003" customHeight="1" x14ac:dyDescent="0.3">
      <c r="A6" s="394" t="s">
        <v>15</v>
      </c>
      <c r="B6" s="395"/>
      <c r="C6" s="60" t="s">
        <v>32</v>
      </c>
      <c r="D6" s="154"/>
      <c r="E6" s="155"/>
      <c r="F6" s="156"/>
      <c r="G6" s="376"/>
      <c r="H6" s="376"/>
      <c r="I6" s="376"/>
      <c r="J6" s="376" t="s">
        <v>297</v>
      </c>
    </row>
    <row r="7" spans="1:10" x14ac:dyDescent="0.3">
      <c r="A7" s="396"/>
      <c r="B7" s="396" t="s">
        <v>28</v>
      </c>
      <c r="C7" s="380" t="s">
        <v>598</v>
      </c>
      <c r="D7" s="82" t="s">
        <v>33</v>
      </c>
      <c r="E7" s="62">
        <v>4360</v>
      </c>
      <c r="G7" s="213">
        <v>4360</v>
      </c>
      <c r="H7" s="213">
        <f>E7-G7</f>
        <v>0</v>
      </c>
      <c r="I7" s="214">
        <f>IFERROR(E7/G7*100,"-")</f>
        <v>100</v>
      </c>
      <c r="J7" s="227">
        <f>E7/60</f>
        <v>72.666666666666671</v>
      </c>
    </row>
    <row r="8" spans="1:10" x14ac:dyDescent="0.3">
      <c r="A8" s="397"/>
      <c r="B8" s="397"/>
      <c r="C8" s="382"/>
      <c r="D8" s="82" t="s">
        <v>34</v>
      </c>
      <c r="E8" s="62">
        <v>4360</v>
      </c>
      <c r="G8" s="213">
        <v>4360</v>
      </c>
      <c r="H8" s="213">
        <f t="shared" ref="H8:H23" si="0">E8-G8</f>
        <v>0</v>
      </c>
      <c r="I8" s="214">
        <f t="shared" ref="I8:I23" si="1">IFERROR(E8/G8*100,"-")</f>
        <v>100</v>
      </c>
      <c r="J8" s="227">
        <f t="shared" ref="J8:J12" si="2">E8/60</f>
        <v>72.666666666666671</v>
      </c>
    </row>
    <row r="9" spans="1:10" x14ac:dyDescent="0.3">
      <c r="A9" s="397"/>
      <c r="B9" s="398"/>
      <c r="C9" s="381"/>
      <c r="D9" s="1" t="s">
        <v>30</v>
      </c>
      <c r="E9" s="62">
        <v>4360</v>
      </c>
      <c r="G9" s="213">
        <v>4360</v>
      </c>
      <c r="H9" s="213">
        <f t="shared" si="0"/>
        <v>0</v>
      </c>
      <c r="I9" s="214">
        <f t="shared" si="1"/>
        <v>100</v>
      </c>
      <c r="J9" s="227">
        <f t="shared" si="2"/>
        <v>72.666666666666671</v>
      </c>
    </row>
    <row r="10" spans="1:10" x14ac:dyDescent="0.3">
      <c r="A10" s="397"/>
      <c r="B10" s="396" t="s">
        <v>29</v>
      </c>
      <c r="C10" s="380" t="s">
        <v>599</v>
      </c>
      <c r="D10" s="82" t="s">
        <v>33</v>
      </c>
      <c r="E10" s="62">
        <v>4680</v>
      </c>
      <c r="G10" s="213">
        <v>4680</v>
      </c>
      <c r="H10" s="213">
        <f t="shared" si="0"/>
        <v>0</v>
      </c>
      <c r="I10" s="214">
        <f t="shared" si="1"/>
        <v>100</v>
      </c>
      <c r="J10" s="227">
        <f t="shared" si="2"/>
        <v>78</v>
      </c>
    </row>
    <row r="11" spans="1:10" x14ac:dyDescent="0.3">
      <c r="A11" s="397"/>
      <c r="B11" s="397"/>
      <c r="C11" s="382"/>
      <c r="D11" s="82" t="s">
        <v>34</v>
      </c>
      <c r="E11" s="62">
        <v>4680</v>
      </c>
      <c r="G11" s="213">
        <v>4680</v>
      </c>
      <c r="H11" s="213">
        <f t="shared" si="0"/>
        <v>0</v>
      </c>
      <c r="I11" s="214">
        <f t="shared" si="1"/>
        <v>100</v>
      </c>
      <c r="J11" s="227">
        <f t="shared" si="2"/>
        <v>78</v>
      </c>
    </row>
    <row r="12" spans="1:10" x14ac:dyDescent="0.3">
      <c r="A12" s="398"/>
      <c r="B12" s="398"/>
      <c r="C12" s="381"/>
      <c r="D12" s="82" t="s">
        <v>30</v>
      </c>
      <c r="E12" s="62">
        <v>4680</v>
      </c>
      <c r="G12" s="213">
        <v>4680</v>
      </c>
      <c r="H12" s="213">
        <f t="shared" si="0"/>
        <v>0</v>
      </c>
      <c r="I12" s="214">
        <f t="shared" si="1"/>
        <v>100</v>
      </c>
      <c r="J12" s="227">
        <f t="shared" si="2"/>
        <v>78</v>
      </c>
    </row>
    <row r="13" spans="1:10" ht="36" customHeight="1" x14ac:dyDescent="0.3">
      <c r="A13" s="63"/>
      <c r="B13" s="84"/>
      <c r="C13" s="65" t="s">
        <v>35</v>
      </c>
      <c r="D13" s="66"/>
      <c r="E13" s="67"/>
      <c r="G13" s="213"/>
      <c r="H13" s="213"/>
      <c r="I13" s="214"/>
      <c r="J13" s="227"/>
    </row>
    <row r="14" spans="1:10" x14ac:dyDescent="0.3">
      <c r="A14" s="384"/>
      <c r="B14" s="428"/>
      <c r="C14" s="380" t="s">
        <v>449</v>
      </c>
      <c r="D14" s="82" t="s">
        <v>33</v>
      </c>
      <c r="E14" s="62">
        <v>4900</v>
      </c>
      <c r="G14" s="213">
        <v>4900</v>
      </c>
      <c r="H14" s="213">
        <f t="shared" ref="H14:H15" si="3">E14-G14</f>
        <v>0</v>
      </c>
      <c r="I14" s="214">
        <f t="shared" ref="I14:I17" si="4">IFERROR(E14/G14*100,"-")</f>
        <v>100</v>
      </c>
      <c r="J14" s="227">
        <f t="shared" ref="J14:J15" si="5">E14/60</f>
        <v>81.666666666666671</v>
      </c>
    </row>
    <row r="15" spans="1:10" x14ac:dyDescent="0.3">
      <c r="A15" s="384"/>
      <c r="B15" s="428"/>
      <c r="C15" s="381"/>
      <c r="D15" s="82" t="s">
        <v>34</v>
      </c>
      <c r="E15" s="62">
        <v>4900</v>
      </c>
      <c r="G15" s="213">
        <v>4900</v>
      </c>
      <c r="H15" s="213">
        <f t="shared" si="3"/>
        <v>0</v>
      </c>
      <c r="I15" s="214">
        <f t="shared" si="4"/>
        <v>100</v>
      </c>
      <c r="J15" s="227">
        <f t="shared" si="5"/>
        <v>81.666666666666671</v>
      </c>
    </row>
    <row r="16" spans="1:10" x14ac:dyDescent="0.3">
      <c r="A16" s="384"/>
      <c r="B16" s="428"/>
      <c r="C16" s="380" t="s">
        <v>450</v>
      </c>
      <c r="D16" s="82" t="s">
        <v>33</v>
      </c>
      <c r="E16" s="62">
        <v>8000</v>
      </c>
      <c r="G16" s="213">
        <v>0</v>
      </c>
      <c r="H16" s="213">
        <f t="shared" ref="H16:H17" si="6">E16-G16</f>
        <v>8000</v>
      </c>
      <c r="I16" s="214" t="str">
        <f t="shared" si="4"/>
        <v>-</v>
      </c>
      <c r="J16" s="227">
        <f t="shared" ref="J16:J17" si="7">E16/60</f>
        <v>133.33333333333334</v>
      </c>
    </row>
    <row r="17" spans="1:10" x14ac:dyDescent="0.3">
      <c r="A17" s="385"/>
      <c r="B17" s="429"/>
      <c r="C17" s="381"/>
      <c r="D17" s="82" t="s">
        <v>34</v>
      </c>
      <c r="E17" s="62">
        <v>8000</v>
      </c>
      <c r="G17" s="213">
        <v>0</v>
      </c>
      <c r="H17" s="213">
        <f t="shared" si="6"/>
        <v>8000</v>
      </c>
      <c r="I17" s="214" t="str">
        <f t="shared" si="4"/>
        <v>-</v>
      </c>
      <c r="J17" s="227">
        <f t="shared" si="7"/>
        <v>133.33333333333334</v>
      </c>
    </row>
    <row r="18" spans="1:10" ht="34.5" customHeight="1" x14ac:dyDescent="0.3">
      <c r="A18" s="63"/>
      <c r="B18" s="64"/>
      <c r="C18" s="65" t="s">
        <v>36</v>
      </c>
      <c r="D18" s="66"/>
      <c r="E18" s="67"/>
      <c r="G18" s="213"/>
      <c r="H18" s="213"/>
      <c r="I18" s="214"/>
    </row>
    <row r="19" spans="1:10" x14ac:dyDescent="0.3">
      <c r="C19" s="118"/>
      <c r="D19" s="157"/>
      <c r="E19" s="158"/>
      <c r="F19" s="79"/>
      <c r="G19" s="213"/>
      <c r="H19" s="213"/>
      <c r="I19" s="214"/>
    </row>
    <row r="20" spans="1:10" ht="35.25" customHeight="1" x14ac:dyDescent="0.3">
      <c r="A20" s="63"/>
      <c r="B20" s="72"/>
      <c r="C20" s="73" t="s">
        <v>235</v>
      </c>
      <c r="D20" s="74"/>
      <c r="E20" s="75"/>
      <c r="G20" s="213"/>
      <c r="H20" s="213"/>
      <c r="I20" s="214"/>
    </row>
    <row r="21" spans="1:10" x14ac:dyDescent="0.3">
      <c r="A21" s="475"/>
      <c r="B21" s="475"/>
      <c r="C21" s="374" t="s">
        <v>172</v>
      </c>
      <c r="D21" s="375"/>
      <c r="E21" s="2">
        <v>5</v>
      </c>
      <c r="F21" s="79"/>
      <c r="G21" s="213">
        <v>5</v>
      </c>
      <c r="H21" s="213">
        <f t="shared" si="0"/>
        <v>0</v>
      </c>
      <c r="I21" s="214">
        <f t="shared" si="1"/>
        <v>100</v>
      </c>
    </row>
    <row r="22" spans="1:10" x14ac:dyDescent="0.3">
      <c r="A22" s="475"/>
      <c r="B22" s="475"/>
      <c r="C22" s="374" t="s">
        <v>180</v>
      </c>
      <c r="D22" s="375"/>
      <c r="E22" s="2">
        <v>1.5</v>
      </c>
      <c r="F22" s="79"/>
      <c r="G22" s="213">
        <v>1.5</v>
      </c>
      <c r="H22" s="213">
        <f t="shared" si="0"/>
        <v>0</v>
      </c>
      <c r="I22" s="214">
        <f t="shared" si="1"/>
        <v>100</v>
      </c>
    </row>
    <row r="23" spans="1:10" ht="36" customHeight="1" x14ac:dyDescent="0.3">
      <c r="A23" s="475"/>
      <c r="B23" s="475"/>
      <c r="C23" s="454" t="s">
        <v>298</v>
      </c>
      <c r="D23" s="455"/>
      <c r="E23" s="2">
        <v>10</v>
      </c>
      <c r="F23" s="79"/>
      <c r="G23" s="213">
        <v>10</v>
      </c>
      <c r="H23" s="213">
        <f t="shared" si="0"/>
        <v>0</v>
      </c>
      <c r="I23" s="214">
        <f t="shared" si="1"/>
        <v>100</v>
      </c>
    </row>
    <row r="24" spans="1:10" x14ac:dyDescent="0.3">
      <c r="A24" s="159"/>
      <c r="B24" s="160"/>
      <c r="C24" s="160"/>
      <c r="D24" s="160"/>
      <c r="F24" s="79"/>
    </row>
    <row r="25" spans="1:10" x14ac:dyDescent="0.3">
      <c r="A25" s="159"/>
      <c r="B25" s="160"/>
      <c r="C25" s="272"/>
      <c r="D25" s="160"/>
      <c r="F25" s="79"/>
    </row>
    <row r="26" spans="1:10" x14ac:dyDescent="0.3">
      <c r="A26" s="159"/>
      <c r="B26" s="160"/>
      <c r="C26" s="160"/>
      <c r="D26" s="160"/>
      <c r="F26" s="79"/>
    </row>
    <row r="27" spans="1:10" s="59" customFormat="1" x14ac:dyDescent="0.3">
      <c r="B27" s="69"/>
      <c r="C27" s="69"/>
      <c r="D27" s="70" t="s">
        <v>343</v>
      </c>
      <c r="E27" s="71"/>
      <c r="G27" s="215"/>
      <c r="H27" s="215"/>
      <c r="I27" s="215"/>
      <c r="J27" s="223"/>
    </row>
    <row r="28" spans="1:10" x14ac:dyDescent="0.3">
      <c r="D28" s="70" t="s">
        <v>344</v>
      </c>
      <c r="F28" s="79"/>
    </row>
    <row r="29" spans="1:10" x14ac:dyDescent="0.3">
      <c r="F29" s="79"/>
    </row>
    <row r="30" spans="1:10" s="59" customFormat="1" ht="36.75" customHeight="1" x14ac:dyDescent="0.3">
      <c r="A30" s="379"/>
      <c r="B30" s="379"/>
      <c r="C30" s="379"/>
      <c r="D30" s="379"/>
      <c r="E30" s="379"/>
      <c r="G30" s="215"/>
      <c r="H30" s="215"/>
      <c r="I30" s="215"/>
      <c r="J30" s="223"/>
    </row>
    <row r="36" spans="1:10" x14ac:dyDescent="0.3">
      <c r="A36" s="80"/>
      <c r="B36" s="80"/>
      <c r="C36" s="80"/>
      <c r="D36" s="80"/>
      <c r="E36" s="80"/>
    </row>
    <row r="37" spans="1:10" ht="39" customHeight="1" x14ac:dyDescent="0.3">
      <c r="A37" s="377"/>
      <c r="B37" s="377"/>
      <c r="C37" s="377"/>
      <c r="D37" s="377"/>
      <c r="E37" s="377"/>
    </row>
    <row r="39" spans="1:10" s="59" customFormat="1" ht="54" customHeight="1" x14ac:dyDescent="0.3">
      <c r="A39" s="377"/>
      <c r="B39" s="378"/>
      <c r="C39" s="378"/>
      <c r="D39" s="378"/>
      <c r="E39" s="378"/>
      <c r="G39" s="215"/>
      <c r="H39" s="215"/>
      <c r="I39" s="215"/>
      <c r="J39" s="223"/>
    </row>
  </sheetData>
  <customSheetViews>
    <customSheetView guid="{839003FA-3055-4E28-826D-0A2EF77DACBD}" scale="70" showPageBreaks="1" fitToPage="1" printArea="1" view="pageBreakPreview">
      <selection activeCell="C18" sqref="C18"/>
      <pageMargins left="0.35433070866141736" right="0.35433070866141736" top="0.98425196850393704" bottom="0.98425196850393704" header="0" footer="0"/>
      <printOptions horizontalCentered="1"/>
      <pageSetup paperSize="9" scale="66" orientation="portrait" r:id="rId1"/>
      <headerFooter alignWithMargins="0"/>
    </customSheetView>
  </customSheetViews>
  <mergeCells count="24">
    <mergeCell ref="A39:E39"/>
    <mergeCell ref="A37:E37"/>
    <mergeCell ref="A30:E30"/>
    <mergeCell ref="A7:A12"/>
    <mergeCell ref="B10:B12"/>
    <mergeCell ref="C7:C9"/>
    <mergeCell ref="C10:C12"/>
    <mergeCell ref="C23:D23"/>
    <mergeCell ref="A21:A23"/>
    <mergeCell ref="B21:B23"/>
    <mergeCell ref="C14:C15"/>
    <mergeCell ref="J5:J6"/>
    <mergeCell ref="C22:D22"/>
    <mergeCell ref="A1:E1"/>
    <mergeCell ref="A5:B5"/>
    <mergeCell ref="A6:B6"/>
    <mergeCell ref="B7:B9"/>
    <mergeCell ref="C21:D21"/>
    <mergeCell ref="C16:C17"/>
    <mergeCell ref="G5:G6"/>
    <mergeCell ref="H5:H6"/>
    <mergeCell ref="I5:I6"/>
    <mergeCell ref="B14:B17"/>
    <mergeCell ref="A14:A17"/>
  </mergeCells>
  <phoneticPr fontId="2" type="noConversion"/>
  <printOptions horizontalCentered="1"/>
  <pageMargins left="0.35433070866141736" right="0.35433070866141736" top="0.98425196850393704" bottom="0.98425196850393704" header="0" footer="0"/>
  <pageSetup paperSize="9" scale="66"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K79"/>
  <sheetViews>
    <sheetView view="pageBreakPreview" zoomScale="70" zoomScaleNormal="66" zoomScaleSheetLayoutView="70" workbookViewId="0">
      <selection activeCell="A2" sqref="A2"/>
    </sheetView>
  </sheetViews>
  <sheetFormatPr defaultColWidth="9.109375" defaultRowHeight="17.399999999999999" x14ac:dyDescent="0.3"/>
  <cols>
    <col min="1" max="1" width="9.109375" style="59"/>
    <col min="2" max="2" width="9.109375" style="69"/>
    <col min="3" max="3" width="79.33203125" style="69" customWidth="1"/>
    <col min="4" max="4" width="25.6640625" style="70" customWidth="1"/>
    <col min="5" max="5" width="25.6640625" style="71" customWidth="1"/>
    <col min="6" max="6" width="2.44140625" style="68" hidden="1" customWidth="1"/>
    <col min="7" max="9" width="18.88671875" style="216" hidden="1" customWidth="1"/>
    <col min="10" max="10" width="13" style="223" hidden="1" customWidth="1"/>
    <col min="11" max="11" width="9.109375" style="68" hidden="1" customWidth="1"/>
    <col min="12" max="13" width="0" style="68" hidden="1" customWidth="1"/>
    <col min="14" max="16384" width="9.109375" style="68"/>
  </cols>
  <sheetData>
    <row r="1" spans="1:10" s="81" customFormat="1" ht="69.75" customHeight="1" x14ac:dyDescent="0.4">
      <c r="A1" s="389" t="s">
        <v>348</v>
      </c>
      <c r="B1" s="390"/>
      <c r="C1" s="390"/>
      <c r="D1" s="390"/>
      <c r="E1" s="390"/>
      <c r="G1" s="217"/>
      <c r="H1" s="217"/>
      <c r="I1" s="217"/>
      <c r="J1" s="222"/>
    </row>
    <row r="2" spans="1:10" s="81" customFormat="1" ht="20.100000000000001" customHeight="1" x14ac:dyDescent="0.4">
      <c r="A2" s="55"/>
      <c r="B2" s="3"/>
      <c r="C2" s="3"/>
      <c r="D2" s="3"/>
      <c r="E2" s="3"/>
      <c r="G2" s="217"/>
      <c r="H2" s="217"/>
      <c r="I2" s="217"/>
      <c r="J2" s="222"/>
    </row>
    <row r="3" spans="1:10" s="81" customFormat="1" ht="20.100000000000001" customHeight="1" x14ac:dyDescent="0.4">
      <c r="A3" s="56" t="s">
        <v>663</v>
      </c>
      <c r="B3" s="3"/>
      <c r="C3" s="3"/>
      <c r="D3" s="3"/>
      <c r="E3" s="3"/>
      <c r="G3" s="217"/>
      <c r="H3" s="217"/>
      <c r="I3" s="217"/>
      <c r="J3" s="222"/>
    </row>
    <row r="4" spans="1:10" s="81" customFormat="1" ht="20.100000000000001" customHeight="1" x14ac:dyDescent="0.4">
      <c r="A4" s="55"/>
      <c r="B4" s="3"/>
      <c r="C4" s="3"/>
      <c r="D4" s="3"/>
      <c r="E4" s="57"/>
      <c r="G4" s="217"/>
      <c r="H4" s="217"/>
      <c r="I4" s="217"/>
      <c r="J4" s="222"/>
    </row>
    <row r="5" spans="1:10" ht="35.1" customHeight="1" x14ac:dyDescent="0.3">
      <c r="A5" s="391" t="s">
        <v>187</v>
      </c>
      <c r="B5" s="391"/>
      <c r="C5" s="58" t="s">
        <v>188</v>
      </c>
      <c r="D5" s="392" t="s">
        <v>26</v>
      </c>
      <c r="E5" s="393" t="s">
        <v>27</v>
      </c>
      <c r="G5" s="376" t="s">
        <v>349</v>
      </c>
      <c r="H5" s="376" t="s">
        <v>277</v>
      </c>
      <c r="I5" s="376" t="s">
        <v>278</v>
      </c>
      <c r="J5" s="376" t="s">
        <v>297</v>
      </c>
    </row>
    <row r="6" spans="1:10" ht="37.950000000000003" customHeight="1" x14ac:dyDescent="0.3">
      <c r="A6" s="394" t="s">
        <v>16</v>
      </c>
      <c r="B6" s="395"/>
      <c r="C6" s="60" t="s">
        <v>32</v>
      </c>
      <c r="D6" s="392"/>
      <c r="E6" s="393"/>
      <c r="G6" s="376"/>
      <c r="H6" s="376"/>
      <c r="I6" s="376"/>
      <c r="J6" s="376" t="s">
        <v>297</v>
      </c>
    </row>
    <row r="7" spans="1:10" ht="17.399999999999999" customHeight="1" x14ac:dyDescent="0.3">
      <c r="A7" s="397"/>
      <c r="B7" s="396" t="s">
        <v>29</v>
      </c>
      <c r="C7" s="380" t="s">
        <v>601</v>
      </c>
      <c r="D7" s="61" t="s">
        <v>33</v>
      </c>
      <c r="E7" s="62">
        <v>3235</v>
      </c>
      <c r="G7" s="213">
        <v>3235</v>
      </c>
      <c r="H7" s="213">
        <f>E7-G7</f>
        <v>0</v>
      </c>
      <c r="I7" s="214">
        <f>IFERROR(E7/G7*100,"-")</f>
        <v>100</v>
      </c>
      <c r="J7" s="227">
        <f>E7/60</f>
        <v>53.916666666666664</v>
      </c>
    </row>
    <row r="8" spans="1:10" ht="17.399999999999999" customHeight="1" x14ac:dyDescent="0.3">
      <c r="A8" s="397"/>
      <c r="B8" s="397"/>
      <c r="C8" s="382"/>
      <c r="D8" s="61" t="s">
        <v>34</v>
      </c>
      <c r="E8" s="62">
        <v>3273</v>
      </c>
      <c r="G8" s="213">
        <v>3273</v>
      </c>
      <c r="H8" s="213">
        <f t="shared" ref="H8:H63" si="0">E8-G8</f>
        <v>0</v>
      </c>
      <c r="I8" s="214">
        <f t="shared" ref="I8:I63" si="1">IFERROR(E8/G8*100,"-")</f>
        <v>100</v>
      </c>
      <c r="J8" s="227">
        <f t="shared" ref="J8:J22" si="2">E8/60</f>
        <v>54.55</v>
      </c>
    </row>
    <row r="9" spans="1:10" ht="17.399999999999999" customHeight="1" x14ac:dyDescent="0.3">
      <c r="A9" s="397"/>
      <c r="B9" s="397"/>
      <c r="C9" s="381"/>
      <c r="D9" s="61" t="s">
        <v>30</v>
      </c>
      <c r="E9" s="62">
        <v>3332</v>
      </c>
      <c r="G9" s="213">
        <v>3332</v>
      </c>
      <c r="H9" s="213">
        <f t="shared" si="0"/>
        <v>0</v>
      </c>
      <c r="I9" s="214">
        <f t="shared" si="1"/>
        <v>100</v>
      </c>
      <c r="J9" s="227">
        <f t="shared" si="2"/>
        <v>55.533333333333331</v>
      </c>
    </row>
    <row r="10" spans="1:10" ht="17.399999999999999" customHeight="1" x14ac:dyDescent="0.3">
      <c r="A10" s="397"/>
      <c r="B10" s="397"/>
      <c r="C10" s="380" t="s">
        <v>602</v>
      </c>
      <c r="D10" s="61" t="s">
        <v>33</v>
      </c>
      <c r="E10" s="62">
        <v>3418</v>
      </c>
      <c r="G10" s="213">
        <v>3418</v>
      </c>
      <c r="H10" s="213">
        <f t="shared" si="0"/>
        <v>0</v>
      </c>
      <c r="I10" s="214">
        <f t="shared" si="1"/>
        <v>100</v>
      </c>
      <c r="J10" s="227">
        <f t="shared" si="2"/>
        <v>56.966666666666669</v>
      </c>
    </row>
    <row r="11" spans="1:10" ht="17.399999999999999" customHeight="1" x14ac:dyDescent="0.3">
      <c r="A11" s="397"/>
      <c r="B11" s="397"/>
      <c r="C11" s="382"/>
      <c r="D11" s="61" t="s">
        <v>34</v>
      </c>
      <c r="E11" s="62">
        <v>3528</v>
      </c>
      <c r="G11" s="213">
        <v>3528</v>
      </c>
      <c r="H11" s="213">
        <f t="shared" si="0"/>
        <v>0</v>
      </c>
      <c r="I11" s="214">
        <f t="shared" si="1"/>
        <v>100</v>
      </c>
      <c r="J11" s="227">
        <f t="shared" si="2"/>
        <v>58.8</v>
      </c>
    </row>
    <row r="12" spans="1:10" ht="17.399999999999999" customHeight="1" x14ac:dyDescent="0.3">
      <c r="A12" s="397"/>
      <c r="B12" s="397"/>
      <c r="C12" s="381"/>
      <c r="D12" s="61" t="s">
        <v>30</v>
      </c>
      <c r="E12" s="62">
        <v>3448</v>
      </c>
      <c r="G12" s="213">
        <v>3448</v>
      </c>
      <c r="H12" s="213">
        <f t="shared" si="0"/>
        <v>0</v>
      </c>
      <c r="I12" s="214">
        <f t="shared" si="1"/>
        <v>100</v>
      </c>
      <c r="J12" s="227">
        <f t="shared" si="2"/>
        <v>57.466666666666669</v>
      </c>
    </row>
    <row r="13" spans="1:10" ht="17.399999999999999" customHeight="1" x14ac:dyDescent="0.3">
      <c r="A13" s="397"/>
      <c r="B13" s="397"/>
      <c r="C13" s="380" t="s">
        <v>64</v>
      </c>
      <c r="D13" s="61" t="s">
        <v>33</v>
      </c>
      <c r="E13" s="62">
        <v>3200</v>
      </c>
      <c r="G13" s="213">
        <v>3200</v>
      </c>
      <c r="H13" s="213">
        <f t="shared" si="0"/>
        <v>0</v>
      </c>
      <c r="I13" s="214">
        <f t="shared" si="1"/>
        <v>100</v>
      </c>
      <c r="J13" s="227">
        <f t="shared" si="2"/>
        <v>53.333333333333336</v>
      </c>
    </row>
    <row r="14" spans="1:10" ht="17.399999999999999" customHeight="1" x14ac:dyDescent="0.3">
      <c r="A14" s="397"/>
      <c r="B14" s="397"/>
      <c r="C14" s="382"/>
      <c r="D14" s="61" t="s">
        <v>34</v>
      </c>
      <c r="E14" s="62">
        <v>3127</v>
      </c>
      <c r="G14" s="213">
        <v>3127</v>
      </c>
      <c r="H14" s="213">
        <f t="shared" si="0"/>
        <v>0</v>
      </c>
      <c r="I14" s="214">
        <f t="shared" si="1"/>
        <v>100</v>
      </c>
      <c r="J14" s="227">
        <f t="shared" si="2"/>
        <v>52.116666666666667</v>
      </c>
    </row>
    <row r="15" spans="1:10" ht="17.399999999999999" customHeight="1" x14ac:dyDescent="0.3">
      <c r="A15" s="397"/>
      <c r="B15" s="397"/>
      <c r="C15" s="381"/>
      <c r="D15" s="61" t="s">
        <v>30</v>
      </c>
      <c r="E15" s="62">
        <v>2970</v>
      </c>
      <c r="G15" s="213">
        <v>2970</v>
      </c>
      <c r="H15" s="213">
        <f t="shared" si="0"/>
        <v>0</v>
      </c>
      <c r="I15" s="214">
        <f t="shared" si="1"/>
        <v>100</v>
      </c>
      <c r="J15" s="227">
        <f t="shared" si="2"/>
        <v>49.5</v>
      </c>
    </row>
    <row r="16" spans="1:10" ht="34.5" customHeight="1" x14ac:dyDescent="0.3">
      <c r="A16" s="63"/>
      <c r="B16" s="64"/>
      <c r="C16" s="105" t="s">
        <v>35</v>
      </c>
      <c r="D16" s="66"/>
      <c r="E16" s="85"/>
      <c r="G16" s="213"/>
      <c r="H16" s="213"/>
      <c r="I16" s="214"/>
      <c r="J16" s="227"/>
    </row>
    <row r="17" spans="1:10" ht="17.399999999999999" customHeight="1" x14ac:dyDescent="0.3">
      <c r="A17" s="386"/>
      <c r="B17" s="437"/>
      <c r="C17" s="86" t="s">
        <v>451</v>
      </c>
      <c r="D17" s="82" t="s">
        <v>33</v>
      </c>
      <c r="E17" s="62">
        <v>3914.76</v>
      </c>
      <c r="G17" s="213">
        <v>3914.76</v>
      </c>
      <c r="H17" s="213">
        <f t="shared" si="0"/>
        <v>0</v>
      </c>
      <c r="I17" s="214">
        <f t="shared" si="1"/>
        <v>100</v>
      </c>
      <c r="J17" s="227">
        <f t="shared" si="2"/>
        <v>65.246000000000009</v>
      </c>
    </row>
    <row r="18" spans="1:10" ht="17.399999999999999" customHeight="1" x14ac:dyDescent="0.3">
      <c r="A18" s="387"/>
      <c r="B18" s="438"/>
      <c r="C18" s="219"/>
      <c r="D18" s="82" t="s">
        <v>34</v>
      </c>
      <c r="E18" s="141">
        <v>2617</v>
      </c>
      <c r="G18" s="213">
        <v>2617</v>
      </c>
      <c r="H18" s="213">
        <f t="shared" si="0"/>
        <v>0</v>
      </c>
      <c r="I18" s="214">
        <f t="shared" si="1"/>
        <v>100</v>
      </c>
      <c r="J18" s="227">
        <f t="shared" si="2"/>
        <v>43.616666666666667</v>
      </c>
    </row>
    <row r="19" spans="1:10" ht="17.399999999999999" customHeight="1" x14ac:dyDescent="0.3">
      <c r="A19" s="387"/>
      <c r="B19" s="438"/>
      <c r="C19" s="219" t="s">
        <v>600</v>
      </c>
      <c r="D19" s="142" t="s">
        <v>33</v>
      </c>
      <c r="E19" s="141">
        <v>3630.44</v>
      </c>
      <c r="G19" s="213">
        <v>3630.44</v>
      </c>
      <c r="H19" s="213">
        <f t="shared" si="0"/>
        <v>0</v>
      </c>
      <c r="I19" s="214">
        <f t="shared" si="1"/>
        <v>100</v>
      </c>
      <c r="J19" s="227">
        <f t="shared" si="2"/>
        <v>60.507333333333335</v>
      </c>
    </row>
    <row r="20" spans="1:10" ht="17.399999999999999" customHeight="1" x14ac:dyDescent="0.3">
      <c r="A20" s="387"/>
      <c r="B20" s="438"/>
      <c r="C20" s="219"/>
      <c r="D20" s="142" t="s">
        <v>34</v>
      </c>
      <c r="E20" s="141">
        <v>2617</v>
      </c>
      <c r="G20" s="213">
        <v>2617</v>
      </c>
      <c r="H20" s="213">
        <f t="shared" si="0"/>
        <v>0</v>
      </c>
      <c r="I20" s="214">
        <f t="shared" si="1"/>
        <v>100</v>
      </c>
      <c r="J20" s="227">
        <f t="shared" si="2"/>
        <v>43.616666666666667</v>
      </c>
    </row>
    <row r="21" spans="1:10" ht="17.399999999999999" customHeight="1" x14ac:dyDescent="0.3">
      <c r="A21" s="387"/>
      <c r="B21" s="438"/>
      <c r="C21" s="380" t="s">
        <v>431</v>
      </c>
      <c r="D21" s="1" t="s">
        <v>33</v>
      </c>
      <c r="E21" s="2">
        <v>2920</v>
      </c>
      <c r="G21" s="218">
        <v>2920</v>
      </c>
      <c r="H21" s="213">
        <f t="shared" si="0"/>
        <v>0</v>
      </c>
      <c r="I21" s="214">
        <f t="shared" si="1"/>
        <v>100</v>
      </c>
      <c r="J21" s="227">
        <f t="shared" si="2"/>
        <v>48.666666666666664</v>
      </c>
    </row>
    <row r="22" spans="1:10" x14ac:dyDescent="0.3">
      <c r="A22" s="387"/>
      <c r="B22" s="438"/>
      <c r="C22" s="381"/>
      <c r="D22" s="1" t="s">
        <v>34</v>
      </c>
      <c r="E22" s="2">
        <v>2920</v>
      </c>
      <c r="G22" s="218">
        <v>2920</v>
      </c>
      <c r="H22" s="213">
        <f t="shared" si="0"/>
        <v>0</v>
      </c>
      <c r="I22" s="214">
        <f t="shared" si="1"/>
        <v>100</v>
      </c>
      <c r="J22" s="227">
        <f t="shared" si="2"/>
        <v>48.666666666666664</v>
      </c>
    </row>
    <row r="23" spans="1:10" ht="17.399999999999999" customHeight="1" x14ac:dyDescent="0.3">
      <c r="A23" s="387"/>
      <c r="B23" s="438"/>
      <c r="C23" s="380" t="s">
        <v>64</v>
      </c>
      <c r="D23" s="262" t="s">
        <v>33</v>
      </c>
      <c r="E23" s="141">
        <v>6955</v>
      </c>
      <c r="G23" s="213">
        <v>6955</v>
      </c>
      <c r="H23" s="213">
        <f t="shared" ref="H23:H24" si="3">E23-G23</f>
        <v>0</v>
      </c>
      <c r="I23" s="214">
        <f t="shared" ref="I23:I24" si="4">IFERROR(E23/G23*100,"-")</f>
        <v>100</v>
      </c>
      <c r="J23" s="227">
        <f t="shared" ref="J23:J24" si="5">E23/60</f>
        <v>115.91666666666667</v>
      </c>
    </row>
    <row r="24" spans="1:10" ht="17.399999999999999" customHeight="1" x14ac:dyDescent="0.3">
      <c r="A24" s="388"/>
      <c r="B24" s="439"/>
      <c r="C24" s="382"/>
      <c r="D24" s="262" t="s">
        <v>34</v>
      </c>
      <c r="E24" s="141">
        <v>6779.66</v>
      </c>
      <c r="G24" s="213">
        <v>6779.66</v>
      </c>
      <c r="H24" s="213">
        <f t="shared" si="3"/>
        <v>0</v>
      </c>
      <c r="I24" s="214">
        <f t="shared" si="4"/>
        <v>100</v>
      </c>
      <c r="J24" s="227">
        <f t="shared" si="5"/>
        <v>112.99433333333333</v>
      </c>
    </row>
    <row r="25" spans="1:10" ht="33.75" customHeight="1" x14ac:dyDescent="0.3">
      <c r="A25" s="63"/>
      <c r="B25" s="64"/>
      <c r="C25" s="65" t="s">
        <v>36</v>
      </c>
      <c r="D25" s="66"/>
      <c r="E25" s="67"/>
      <c r="G25" s="213"/>
      <c r="H25" s="213"/>
      <c r="I25" s="214"/>
    </row>
    <row r="26" spans="1:10" x14ac:dyDescent="0.3">
      <c r="G26" s="213"/>
      <c r="H26" s="213"/>
      <c r="I26" s="214"/>
    </row>
    <row r="27" spans="1:10" ht="35.25" customHeight="1" x14ac:dyDescent="0.3">
      <c r="A27" s="63"/>
      <c r="B27" s="72"/>
      <c r="C27" s="244" t="s">
        <v>235</v>
      </c>
      <c r="D27" s="184"/>
      <c r="E27" s="75"/>
      <c r="G27" s="213"/>
      <c r="H27" s="213"/>
      <c r="I27" s="214"/>
    </row>
    <row r="28" spans="1:10" ht="17.399999999999999" customHeight="1" x14ac:dyDescent="0.3">
      <c r="A28" s="445"/>
      <c r="B28" s="477"/>
      <c r="C28" s="146" t="s">
        <v>38</v>
      </c>
      <c r="D28" s="82" t="s">
        <v>37</v>
      </c>
      <c r="E28" s="144">
        <v>84.58</v>
      </c>
      <c r="G28" s="213">
        <v>84.58</v>
      </c>
      <c r="H28" s="213">
        <f t="shared" si="0"/>
        <v>0</v>
      </c>
      <c r="I28" s="214">
        <f t="shared" si="1"/>
        <v>100</v>
      </c>
    </row>
    <row r="29" spans="1:10" ht="17.399999999999999" customHeight="1" x14ac:dyDescent="0.3">
      <c r="A29" s="476"/>
      <c r="B29" s="453"/>
      <c r="C29" s="245" t="s">
        <v>174</v>
      </c>
      <c r="D29" s="240"/>
      <c r="E29" s="145">
        <v>15</v>
      </c>
      <c r="G29" s="213">
        <v>15</v>
      </c>
      <c r="H29" s="213">
        <f t="shared" si="0"/>
        <v>0</v>
      </c>
      <c r="I29" s="214">
        <f t="shared" si="1"/>
        <v>100</v>
      </c>
    </row>
    <row r="30" spans="1:10" ht="17.399999999999999" customHeight="1" x14ac:dyDescent="0.3">
      <c r="A30" s="476"/>
      <c r="B30" s="453"/>
      <c r="C30" s="247" t="s">
        <v>181</v>
      </c>
      <c r="D30" s="239"/>
      <c r="E30" s="147">
        <v>83</v>
      </c>
      <c r="G30" s="213">
        <v>83</v>
      </c>
      <c r="H30" s="213">
        <f t="shared" si="0"/>
        <v>0</v>
      </c>
      <c r="I30" s="214">
        <f t="shared" si="1"/>
        <v>100</v>
      </c>
    </row>
    <row r="31" spans="1:10" ht="17.399999999999999" customHeight="1" x14ac:dyDescent="0.3">
      <c r="A31" s="476"/>
      <c r="B31" s="478"/>
      <c r="C31" s="148" t="s">
        <v>313</v>
      </c>
      <c r="D31" s="1" t="s">
        <v>37</v>
      </c>
      <c r="E31" s="147"/>
      <c r="G31" s="213"/>
      <c r="H31" s="213"/>
      <c r="I31" s="214"/>
    </row>
    <row r="32" spans="1:10" x14ac:dyDescent="0.3">
      <c r="A32" s="476"/>
      <c r="B32" s="453"/>
      <c r="C32" s="246" t="s">
        <v>54</v>
      </c>
      <c r="D32" s="248"/>
      <c r="E32" s="137">
        <v>550</v>
      </c>
      <c r="G32" s="213">
        <v>550</v>
      </c>
      <c r="H32" s="213">
        <f t="shared" si="0"/>
        <v>0</v>
      </c>
      <c r="I32" s="214">
        <f t="shared" si="1"/>
        <v>100</v>
      </c>
    </row>
    <row r="33" spans="1:9" x14ac:dyDescent="0.3">
      <c r="A33" s="476"/>
      <c r="B33" s="453"/>
      <c r="C33" s="88" t="s">
        <v>55</v>
      </c>
      <c r="D33" s="89"/>
      <c r="E33" s="106">
        <v>450</v>
      </c>
      <c r="G33" s="213">
        <v>450</v>
      </c>
      <c r="H33" s="213">
        <f t="shared" si="0"/>
        <v>0</v>
      </c>
      <c r="I33" s="214">
        <f t="shared" si="1"/>
        <v>100</v>
      </c>
    </row>
    <row r="34" spans="1:9" x14ac:dyDescent="0.3">
      <c r="A34" s="476"/>
      <c r="B34" s="453"/>
      <c r="C34" s="88" t="s">
        <v>56</v>
      </c>
      <c r="D34" s="89"/>
      <c r="E34" s="106">
        <v>530</v>
      </c>
      <c r="G34" s="213">
        <v>530</v>
      </c>
      <c r="H34" s="213">
        <f t="shared" si="0"/>
        <v>0</v>
      </c>
      <c r="I34" s="214">
        <f t="shared" si="1"/>
        <v>100</v>
      </c>
    </row>
    <row r="35" spans="1:9" x14ac:dyDescent="0.3">
      <c r="A35" s="476"/>
      <c r="B35" s="453"/>
      <c r="C35" s="88" t="s">
        <v>57</v>
      </c>
      <c r="D35" s="89"/>
      <c r="E35" s="106">
        <v>400</v>
      </c>
      <c r="G35" s="213">
        <v>400</v>
      </c>
      <c r="H35" s="213">
        <f t="shared" si="0"/>
        <v>0</v>
      </c>
      <c r="I35" s="214">
        <f t="shared" si="1"/>
        <v>100</v>
      </c>
    </row>
    <row r="36" spans="1:9" x14ac:dyDescent="0.3">
      <c r="A36" s="476"/>
      <c r="B36" s="453"/>
      <c r="C36" s="88" t="s">
        <v>58</v>
      </c>
      <c r="D36" s="89"/>
      <c r="E36" s="106">
        <v>400</v>
      </c>
      <c r="G36" s="213">
        <v>400</v>
      </c>
      <c r="H36" s="213">
        <f t="shared" si="0"/>
        <v>0</v>
      </c>
      <c r="I36" s="214">
        <f t="shared" si="1"/>
        <v>100</v>
      </c>
    </row>
    <row r="37" spans="1:9" x14ac:dyDescent="0.3">
      <c r="A37" s="476"/>
      <c r="B37" s="453"/>
      <c r="C37" s="88" t="s">
        <v>59</v>
      </c>
      <c r="D37" s="89"/>
      <c r="E37" s="106">
        <v>400</v>
      </c>
      <c r="G37" s="213">
        <v>400</v>
      </c>
      <c r="H37" s="213">
        <f t="shared" si="0"/>
        <v>0</v>
      </c>
      <c r="I37" s="214">
        <f t="shared" si="1"/>
        <v>100</v>
      </c>
    </row>
    <row r="38" spans="1:9" x14ac:dyDescent="0.3">
      <c r="A38" s="476"/>
      <c r="B38" s="453"/>
      <c r="C38" s="88" t="s">
        <v>60</v>
      </c>
      <c r="D38" s="89"/>
      <c r="E38" s="106">
        <v>330</v>
      </c>
      <c r="G38" s="213">
        <v>330</v>
      </c>
      <c r="H38" s="213">
        <f t="shared" si="0"/>
        <v>0</v>
      </c>
      <c r="I38" s="214">
        <f t="shared" si="1"/>
        <v>100</v>
      </c>
    </row>
    <row r="39" spans="1:9" x14ac:dyDescent="0.3">
      <c r="A39" s="476"/>
      <c r="B39" s="453"/>
      <c r="C39" s="88" t="s">
        <v>61</v>
      </c>
      <c r="D39" s="89"/>
      <c r="E39" s="106">
        <v>400</v>
      </c>
      <c r="G39" s="213">
        <v>400</v>
      </c>
      <c r="H39" s="213">
        <f t="shared" si="0"/>
        <v>0</v>
      </c>
      <c r="I39" s="214">
        <f t="shared" si="1"/>
        <v>100</v>
      </c>
    </row>
    <row r="40" spans="1:9" x14ac:dyDescent="0.3">
      <c r="A40" s="476"/>
      <c r="B40" s="453"/>
      <c r="C40" s="88" t="s">
        <v>62</v>
      </c>
      <c r="D40" s="89"/>
      <c r="E40" s="106">
        <v>400</v>
      </c>
      <c r="G40" s="213">
        <v>400</v>
      </c>
      <c r="H40" s="213">
        <f t="shared" si="0"/>
        <v>0</v>
      </c>
      <c r="I40" s="214">
        <f t="shared" si="1"/>
        <v>100</v>
      </c>
    </row>
    <row r="41" spans="1:9" x14ac:dyDescent="0.3">
      <c r="A41" s="476"/>
      <c r="B41" s="453"/>
      <c r="C41" s="88" t="s">
        <v>63</v>
      </c>
      <c r="D41" s="89"/>
      <c r="E41" s="106">
        <v>200</v>
      </c>
      <c r="G41" s="213">
        <v>200</v>
      </c>
      <c r="H41" s="213">
        <f t="shared" si="0"/>
        <v>0</v>
      </c>
      <c r="I41" s="214">
        <f t="shared" si="1"/>
        <v>100</v>
      </c>
    </row>
    <row r="42" spans="1:9" x14ac:dyDescent="0.3">
      <c r="A42" s="476"/>
      <c r="B42" s="453"/>
      <c r="C42" s="88" t="s">
        <v>64</v>
      </c>
      <c r="D42" s="89"/>
      <c r="E42" s="106">
        <v>530</v>
      </c>
      <c r="G42" s="213">
        <v>530</v>
      </c>
      <c r="H42" s="213">
        <f t="shared" si="0"/>
        <v>0</v>
      </c>
      <c r="I42" s="214">
        <f t="shared" si="1"/>
        <v>100</v>
      </c>
    </row>
    <row r="43" spans="1:9" x14ac:dyDescent="0.3">
      <c r="A43" s="476"/>
      <c r="B43" s="453"/>
      <c r="C43" s="88" t="s">
        <v>65</v>
      </c>
      <c r="D43" s="89"/>
      <c r="E43" s="106">
        <v>550</v>
      </c>
      <c r="G43" s="213">
        <v>550</v>
      </c>
      <c r="H43" s="213">
        <f t="shared" si="0"/>
        <v>0</v>
      </c>
      <c r="I43" s="214">
        <f t="shared" si="1"/>
        <v>100</v>
      </c>
    </row>
    <row r="44" spans="1:9" x14ac:dyDescent="0.3">
      <c r="A44" s="476"/>
      <c r="B44" s="453"/>
      <c r="C44" s="88" t="s">
        <v>66</v>
      </c>
      <c r="D44" s="89"/>
      <c r="E44" s="106">
        <v>530</v>
      </c>
      <c r="G44" s="213">
        <v>530</v>
      </c>
      <c r="H44" s="213">
        <f t="shared" si="0"/>
        <v>0</v>
      </c>
      <c r="I44" s="214">
        <f t="shared" si="1"/>
        <v>100</v>
      </c>
    </row>
    <row r="45" spans="1:9" x14ac:dyDescent="0.3">
      <c r="A45" s="476"/>
      <c r="B45" s="453"/>
      <c r="C45" s="88" t="s">
        <v>67</v>
      </c>
      <c r="D45" s="89"/>
      <c r="E45" s="106">
        <v>220</v>
      </c>
      <c r="G45" s="213">
        <v>220</v>
      </c>
      <c r="H45" s="213">
        <f t="shared" si="0"/>
        <v>0</v>
      </c>
      <c r="I45" s="214">
        <f t="shared" si="1"/>
        <v>100</v>
      </c>
    </row>
    <row r="46" spans="1:9" x14ac:dyDescent="0.3">
      <c r="A46" s="476"/>
      <c r="B46" s="453"/>
      <c r="C46" s="88" t="s">
        <v>68</v>
      </c>
      <c r="D46" s="89"/>
      <c r="E46" s="106">
        <v>220</v>
      </c>
      <c r="G46" s="213">
        <v>220</v>
      </c>
      <c r="H46" s="213">
        <f t="shared" si="0"/>
        <v>0</v>
      </c>
      <c r="I46" s="214">
        <f t="shared" si="1"/>
        <v>100</v>
      </c>
    </row>
    <row r="47" spans="1:9" x14ac:dyDescent="0.3">
      <c r="A47" s="476"/>
      <c r="B47" s="453"/>
      <c r="C47" s="88" t="s">
        <v>69</v>
      </c>
      <c r="D47" s="89"/>
      <c r="E47" s="106">
        <v>220</v>
      </c>
      <c r="G47" s="213">
        <v>220</v>
      </c>
      <c r="H47" s="213">
        <f t="shared" si="0"/>
        <v>0</v>
      </c>
      <c r="I47" s="214">
        <f t="shared" si="1"/>
        <v>100</v>
      </c>
    </row>
    <row r="48" spans="1:9" x14ac:dyDescent="0.3">
      <c r="A48" s="476"/>
      <c r="B48" s="453"/>
      <c r="C48" s="88" t="s">
        <v>70</v>
      </c>
      <c r="D48" s="89"/>
      <c r="E48" s="106">
        <v>220</v>
      </c>
      <c r="G48" s="213">
        <v>220</v>
      </c>
      <c r="H48" s="213">
        <f t="shared" si="0"/>
        <v>0</v>
      </c>
      <c r="I48" s="214">
        <f t="shared" si="1"/>
        <v>100</v>
      </c>
    </row>
    <row r="49" spans="1:9" x14ac:dyDescent="0.3">
      <c r="A49" s="476"/>
      <c r="B49" s="453"/>
      <c r="C49" s="93" t="s">
        <v>71</v>
      </c>
      <c r="D49" s="249"/>
      <c r="E49" s="106">
        <v>220</v>
      </c>
      <c r="G49" s="213">
        <v>220</v>
      </c>
      <c r="H49" s="213">
        <f t="shared" si="0"/>
        <v>0</v>
      </c>
      <c r="I49" s="214">
        <f t="shared" si="1"/>
        <v>100</v>
      </c>
    </row>
    <row r="50" spans="1:9" ht="34.950000000000003" customHeight="1" x14ac:dyDescent="0.3">
      <c r="A50" s="476"/>
      <c r="B50" s="478"/>
      <c r="C50" s="250" t="s">
        <v>314</v>
      </c>
      <c r="D50" s="91" t="s">
        <v>97</v>
      </c>
      <c r="E50" s="149"/>
      <c r="G50" s="213"/>
      <c r="H50" s="213"/>
      <c r="I50" s="214"/>
    </row>
    <row r="51" spans="1:9" x14ac:dyDescent="0.3">
      <c r="A51" s="476"/>
      <c r="B51" s="453"/>
      <c r="C51" s="246" t="s">
        <v>98</v>
      </c>
      <c r="D51" s="248"/>
      <c r="E51" s="149">
        <v>400</v>
      </c>
      <c r="G51" s="213">
        <v>400</v>
      </c>
      <c r="H51" s="213">
        <f t="shared" si="0"/>
        <v>0</v>
      </c>
      <c r="I51" s="214">
        <f t="shared" si="1"/>
        <v>100</v>
      </c>
    </row>
    <row r="52" spans="1:9" x14ac:dyDescent="0.3">
      <c r="A52" s="476"/>
      <c r="B52" s="453"/>
      <c r="C52" s="88" t="s">
        <v>99</v>
      </c>
      <c r="D52" s="91"/>
      <c r="E52" s="149">
        <v>400</v>
      </c>
      <c r="G52" s="213">
        <v>400</v>
      </c>
      <c r="H52" s="213">
        <f t="shared" si="0"/>
        <v>0</v>
      </c>
      <c r="I52" s="214">
        <f t="shared" si="1"/>
        <v>100</v>
      </c>
    </row>
    <row r="53" spans="1:9" x14ac:dyDescent="0.3">
      <c r="A53" s="476"/>
      <c r="B53" s="453"/>
      <c r="C53" s="88" t="s">
        <v>100</v>
      </c>
      <c r="D53" s="91"/>
      <c r="E53" s="149">
        <v>400</v>
      </c>
      <c r="G53" s="213">
        <v>400</v>
      </c>
      <c r="H53" s="213">
        <f t="shared" si="0"/>
        <v>0</v>
      </c>
      <c r="I53" s="214">
        <f t="shared" si="1"/>
        <v>100</v>
      </c>
    </row>
    <row r="54" spans="1:9" x14ac:dyDescent="0.3">
      <c r="A54" s="476"/>
      <c r="B54" s="453"/>
      <c r="C54" s="88" t="s">
        <v>101</v>
      </c>
      <c r="D54" s="91"/>
      <c r="E54" s="149">
        <v>350</v>
      </c>
      <c r="G54" s="213">
        <v>350</v>
      </c>
      <c r="H54" s="213">
        <f t="shared" si="0"/>
        <v>0</v>
      </c>
      <c r="I54" s="214">
        <f t="shared" si="1"/>
        <v>100</v>
      </c>
    </row>
    <row r="55" spans="1:9" x14ac:dyDescent="0.3">
      <c r="A55" s="476"/>
      <c r="B55" s="453"/>
      <c r="C55" s="88" t="s">
        <v>102</v>
      </c>
      <c r="D55" s="91"/>
      <c r="E55" s="149">
        <v>350</v>
      </c>
      <c r="G55" s="213">
        <v>350</v>
      </c>
      <c r="H55" s="213">
        <f t="shared" si="0"/>
        <v>0</v>
      </c>
      <c r="I55" s="214">
        <f t="shared" si="1"/>
        <v>100</v>
      </c>
    </row>
    <row r="56" spans="1:9" x14ac:dyDescent="0.3">
      <c r="A56" s="476"/>
      <c r="B56" s="453"/>
      <c r="C56" s="88" t="s">
        <v>103</v>
      </c>
      <c r="D56" s="91"/>
      <c r="E56" s="149">
        <v>400</v>
      </c>
      <c r="G56" s="213">
        <v>400</v>
      </c>
      <c r="H56" s="213">
        <f t="shared" si="0"/>
        <v>0</v>
      </c>
      <c r="I56" s="214">
        <f t="shared" si="1"/>
        <v>100</v>
      </c>
    </row>
    <row r="57" spans="1:9" x14ac:dyDescent="0.3">
      <c r="A57" s="476"/>
      <c r="B57" s="453"/>
      <c r="C57" s="93" t="s">
        <v>104</v>
      </c>
      <c r="D57" s="94"/>
      <c r="E57" s="149">
        <v>500</v>
      </c>
      <c r="G57" s="213">
        <v>500</v>
      </c>
      <c r="H57" s="213">
        <f t="shared" si="0"/>
        <v>0</v>
      </c>
      <c r="I57" s="214">
        <f t="shared" si="1"/>
        <v>100</v>
      </c>
    </row>
    <row r="58" spans="1:9" x14ac:dyDescent="0.3">
      <c r="A58" s="476"/>
      <c r="B58" s="478"/>
      <c r="C58" s="108" t="s">
        <v>315</v>
      </c>
      <c r="D58" s="91" t="s">
        <v>37</v>
      </c>
      <c r="E58" s="149"/>
      <c r="G58" s="213"/>
      <c r="H58" s="213"/>
      <c r="I58" s="214"/>
    </row>
    <row r="59" spans="1:9" x14ac:dyDescent="0.3">
      <c r="A59" s="476"/>
      <c r="B59" s="453"/>
      <c r="C59" s="246" t="s">
        <v>105</v>
      </c>
      <c r="D59" s="241"/>
      <c r="E59" s="149">
        <v>400</v>
      </c>
      <c r="G59" s="213">
        <v>400</v>
      </c>
      <c r="H59" s="213">
        <f t="shared" si="0"/>
        <v>0</v>
      </c>
      <c r="I59" s="214">
        <f t="shared" si="1"/>
        <v>100</v>
      </c>
    </row>
    <row r="60" spans="1:9" x14ac:dyDescent="0.3">
      <c r="A60" s="476"/>
      <c r="B60" s="453"/>
      <c r="C60" s="88" t="s">
        <v>106</v>
      </c>
      <c r="D60" s="89"/>
      <c r="E60" s="149">
        <v>400</v>
      </c>
      <c r="G60" s="213">
        <v>400</v>
      </c>
      <c r="H60" s="213">
        <f t="shared" si="0"/>
        <v>0</v>
      </c>
      <c r="I60" s="214">
        <f t="shared" si="1"/>
        <v>100</v>
      </c>
    </row>
    <row r="61" spans="1:9" x14ac:dyDescent="0.3">
      <c r="A61" s="476"/>
      <c r="B61" s="453"/>
      <c r="C61" s="88" t="s">
        <v>107</v>
      </c>
      <c r="D61" s="91"/>
      <c r="E61" s="149">
        <v>400</v>
      </c>
      <c r="G61" s="213">
        <v>400</v>
      </c>
      <c r="H61" s="213">
        <f t="shared" si="0"/>
        <v>0</v>
      </c>
      <c r="I61" s="214">
        <f t="shared" si="1"/>
        <v>100</v>
      </c>
    </row>
    <row r="62" spans="1:9" x14ac:dyDescent="0.3">
      <c r="A62" s="476"/>
      <c r="B62" s="453"/>
      <c r="C62" s="88" t="s">
        <v>108</v>
      </c>
      <c r="D62" s="109"/>
      <c r="E62" s="106">
        <v>300</v>
      </c>
      <c r="G62" s="213">
        <v>300</v>
      </c>
      <c r="H62" s="213">
        <f t="shared" si="0"/>
        <v>0</v>
      </c>
      <c r="I62" s="214">
        <f t="shared" si="1"/>
        <v>100</v>
      </c>
    </row>
    <row r="63" spans="1:9" x14ac:dyDescent="0.3">
      <c r="A63" s="446"/>
      <c r="B63" s="400"/>
      <c r="C63" s="88" t="s">
        <v>109</v>
      </c>
      <c r="D63" s="150"/>
      <c r="E63" s="106">
        <v>400</v>
      </c>
      <c r="G63" s="213">
        <v>400</v>
      </c>
      <c r="H63" s="213">
        <f t="shared" si="0"/>
        <v>0</v>
      </c>
      <c r="I63" s="214">
        <f t="shared" si="1"/>
        <v>100</v>
      </c>
    </row>
    <row r="64" spans="1:9" x14ac:dyDescent="0.3">
      <c r="E64" s="151"/>
    </row>
    <row r="65" spans="1:10" x14ac:dyDescent="0.3">
      <c r="E65" s="151"/>
    </row>
    <row r="66" spans="1:10" s="59" customFormat="1" x14ac:dyDescent="0.3">
      <c r="B66" s="69"/>
      <c r="C66" s="69"/>
      <c r="D66" s="70" t="s">
        <v>343</v>
      </c>
      <c r="E66" s="71"/>
      <c r="G66" s="215"/>
      <c r="H66" s="215"/>
      <c r="I66" s="215"/>
      <c r="J66" s="223"/>
    </row>
    <row r="67" spans="1:10" x14ac:dyDescent="0.3">
      <c r="D67" s="70" t="s">
        <v>344</v>
      </c>
    </row>
    <row r="69" spans="1:10" ht="35.4" customHeight="1" x14ac:dyDescent="0.3">
      <c r="A69" s="379"/>
      <c r="B69" s="379"/>
      <c r="C69" s="379"/>
      <c r="D69" s="379"/>
      <c r="E69" s="379"/>
    </row>
    <row r="76" spans="1:10" x14ac:dyDescent="0.3">
      <c r="A76" s="80"/>
      <c r="B76" s="80"/>
      <c r="C76" s="80"/>
      <c r="D76" s="80"/>
      <c r="E76" s="80"/>
    </row>
    <row r="77" spans="1:10" ht="39" customHeight="1" x14ac:dyDescent="0.3">
      <c r="A77" s="377"/>
      <c r="B77" s="377"/>
      <c r="C77" s="377"/>
      <c r="D77" s="377"/>
      <c r="E77" s="377"/>
    </row>
    <row r="79" spans="1:10" s="59" customFormat="1" ht="54" customHeight="1" x14ac:dyDescent="0.3">
      <c r="A79" s="377"/>
      <c r="B79" s="378"/>
      <c r="C79" s="378"/>
      <c r="D79" s="378"/>
      <c r="E79" s="378"/>
      <c r="G79" s="215"/>
      <c r="H79" s="215"/>
      <c r="I79" s="215"/>
      <c r="J79" s="223"/>
    </row>
  </sheetData>
  <customSheetViews>
    <customSheetView guid="{839003FA-3055-4E28-826D-0A2EF77DACBD}" scale="70" showPageBreaks="1" fitToPage="1" printArea="1" view="pageBreakPreview" topLeftCell="A4">
      <selection activeCell="C24" sqref="C24"/>
      <pageMargins left="0.75" right="0.75" top="0.98425196850393704" bottom="0.98425196850393704" header="0" footer="0"/>
      <printOptions horizontalCentered="1"/>
      <pageSetup paperSize="9" scale="47" orientation="portrait" r:id="rId1"/>
      <headerFooter alignWithMargins="0"/>
    </customSheetView>
  </customSheetViews>
  <mergeCells count="23">
    <mergeCell ref="C23:C24"/>
    <mergeCell ref="B17:B24"/>
    <mergeCell ref="A17:A24"/>
    <mergeCell ref="C21:C22"/>
    <mergeCell ref="A79:E79"/>
    <mergeCell ref="A77:E77"/>
    <mergeCell ref="A28:A63"/>
    <mergeCell ref="B28:B63"/>
    <mergeCell ref="A69:E69"/>
    <mergeCell ref="J5:J6"/>
    <mergeCell ref="H5:H6"/>
    <mergeCell ref="I5:I6"/>
    <mergeCell ref="A7:A15"/>
    <mergeCell ref="C7:C9"/>
    <mergeCell ref="G5:G6"/>
    <mergeCell ref="C10:C12"/>
    <mergeCell ref="C13:C15"/>
    <mergeCell ref="B7:B15"/>
    <mergeCell ref="A1:E1"/>
    <mergeCell ref="A5:B5"/>
    <mergeCell ref="D5:D6"/>
    <mergeCell ref="E5:E6"/>
    <mergeCell ref="A6:B6"/>
  </mergeCells>
  <phoneticPr fontId="2" type="noConversion"/>
  <printOptions horizontalCentered="1"/>
  <pageMargins left="0.75" right="0.75" top="0.98425196850393704" bottom="0.98425196850393704" header="0" footer="0"/>
  <pageSetup paperSize="9" scale="56"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K52"/>
  <sheetViews>
    <sheetView view="pageBreakPreview" topLeftCell="A25" zoomScale="70" zoomScaleNormal="66" zoomScaleSheetLayoutView="70" workbookViewId="0">
      <selection activeCell="O50" sqref="O50"/>
    </sheetView>
  </sheetViews>
  <sheetFormatPr defaultColWidth="9.109375" defaultRowHeight="17.399999999999999" x14ac:dyDescent="0.3"/>
  <cols>
    <col min="1" max="1" width="9.109375" style="59"/>
    <col min="2" max="2" width="9.109375" style="69"/>
    <col min="3" max="3" width="79.33203125" style="69" customWidth="1"/>
    <col min="4" max="4" width="25.6640625" style="70" customWidth="1"/>
    <col min="5" max="5" width="25.6640625" style="71" customWidth="1"/>
    <col min="6" max="6" width="2.44140625" style="68" hidden="1" customWidth="1"/>
    <col min="7" max="9" width="18.88671875" style="216" hidden="1" customWidth="1"/>
    <col min="10" max="10" width="13" style="223" hidden="1" customWidth="1"/>
    <col min="11" max="11" width="9.109375" style="68" hidden="1" customWidth="1"/>
    <col min="12" max="13" width="0" style="68" hidden="1" customWidth="1"/>
    <col min="14" max="16384" width="9.109375" style="68"/>
  </cols>
  <sheetData>
    <row r="1" spans="1:10" s="81" customFormat="1" ht="69.75" customHeight="1" x14ac:dyDescent="0.4">
      <c r="A1" s="389" t="s">
        <v>348</v>
      </c>
      <c r="B1" s="390"/>
      <c r="C1" s="390"/>
      <c r="D1" s="390"/>
      <c r="E1" s="390"/>
      <c r="G1" s="217"/>
      <c r="H1" s="217"/>
      <c r="I1" s="217"/>
      <c r="J1" s="222"/>
    </row>
    <row r="2" spans="1:10" s="81" customFormat="1" ht="20.100000000000001" customHeight="1" x14ac:dyDescent="0.4">
      <c r="A2" s="55"/>
      <c r="B2" s="3"/>
      <c r="C2" s="3"/>
      <c r="D2" s="3"/>
      <c r="E2" s="3"/>
      <c r="G2" s="305"/>
      <c r="H2" s="217"/>
      <c r="I2" s="217"/>
      <c r="J2" s="222"/>
    </row>
    <row r="3" spans="1:10" s="81" customFormat="1" ht="20.100000000000001" customHeight="1" x14ac:dyDescent="0.4">
      <c r="A3" s="56" t="s">
        <v>663</v>
      </c>
      <c r="B3" s="3"/>
      <c r="C3" s="3"/>
      <c r="D3" s="3"/>
      <c r="E3" s="3"/>
      <c r="G3" s="217"/>
      <c r="H3" s="217"/>
      <c r="I3" s="217"/>
      <c r="J3" s="222"/>
    </row>
    <row r="4" spans="1:10" s="81" customFormat="1" ht="20.100000000000001" customHeight="1" x14ac:dyDescent="0.4">
      <c r="A4" s="55"/>
      <c r="B4" s="3"/>
      <c r="C4" s="3"/>
      <c r="D4" s="3"/>
      <c r="E4" s="57"/>
      <c r="G4" s="217"/>
      <c r="H4" s="217"/>
      <c r="I4" s="217"/>
      <c r="J4" s="222"/>
    </row>
    <row r="5" spans="1:10" ht="35.1" customHeight="1" x14ac:dyDescent="0.3">
      <c r="A5" s="391" t="s">
        <v>187</v>
      </c>
      <c r="B5" s="391"/>
      <c r="C5" s="58" t="s">
        <v>188</v>
      </c>
      <c r="D5" s="392" t="s">
        <v>26</v>
      </c>
      <c r="E5" s="393" t="s">
        <v>27</v>
      </c>
      <c r="G5" s="376" t="s">
        <v>349</v>
      </c>
      <c r="H5" s="376" t="s">
        <v>277</v>
      </c>
      <c r="I5" s="376" t="s">
        <v>278</v>
      </c>
      <c r="J5" s="376" t="s">
        <v>297</v>
      </c>
    </row>
    <row r="6" spans="1:10" ht="37.950000000000003" customHeight="1" x14ac:dyDescent="0.3">
      <c r="A6" s="394" t="s">
        <v>17</v>
      </c>
      <c r="B6" s="406"/>
      <c r="C6" s="60" t="s">
        <v>32</v>
      </c>
      <c r="D6" s="392"/>
      <c r="E6" s="393"/>
      <c r="G6" s="376"/>
      <c r="H6" s="376"/>
      <c r="I6" s="376"/>
      <c r="J6" s="376" t="s">
        <v>297</v>
      </c>
    </row>
    <row r="7" spans="1:10" x14ac:dyDescent="0.3">
      <c r="A7" s="396"/>
      <c r="B7" s="479" t="s">
        <v>28</v>
      </c>
      <c r="C7" s="407" t="s">
        <v>603</v>
      </c>
      <c r="D7" s="82" t="s">
        <v>33</v>
      </c>
      <c r="E7" s="327">
        <v>1950</v>
      </c>
      <c r="G7" s="301">
        <v>1950</v>
      </c>
      <c r="H7" s="213">
        <f>E7-G7</f>
        <v>0</v>
      </c>
      <c r="I7" s="214">
        <f>IFERROR(E7/G7*100,"-")</f>
        <v>100</v>
      </c>
      <c r="J7" s="227">
        <f>E7/60</f>
        <v>32.5</v>
      </c>
    </row>
    <row r="8" spans="1:10" x14ac:dyDescent="0.3">
      <c r="A8" s="397"/>
      <c r="B8" s="479"/>
      <c r="C8" s="408"/>
      <c r="D8" s="82" t="s">
        <v>34</v>
      </c>
      <c r="E8" s="327">
        <v>1950</v>
      </c>
      <c r="G8" s="301">
        <v>1950</v>
      </c>
      <c r="H8" s="213">
        <f t="shared" ref="H8:H36" si="0">E8-G8</f>
        <v>0</v>
      </c>
      <c r="I8" s="214">
        <f t="shared" ref="I8:I36" si="1">IFERROR(E8/G8*100,"-")</f>
        <v>100</v>
      </c>
      <c r="J8" s="227">
        <f t="shared" ref="J8:J27" si="2">E8/60</f>
        <v>32.5</v>
      </c>
    </row>
    <row r="9" spans="1:10" ht="17.399999999999999" customHeight="1" x14ac:dyDescent="0.3">
      <c r="A9" s="397"/>
      <c r="B9" s="479"/>
      <c r="C9" s="409"/>
      <c r="D9" s="82" t="s">
        <v>30</v>
      </c>
      <c r="E9" s="327">
        <v>1950</v>
      </c>
      <c r="G9" s="301"/>
      <c r="H9" s="213">
        <f t="shared" si="0"/>
        <v>1950</v>
      </c>
      <c r="I9" s="214" t="str">
        <f t="shared" si="1"/>
        <v>-</v>
      </c>
      <c r="J9" s="227">
        <f t="shared" si="2"/>
        <v>32.5</v>
      </c>
    </row>
    <row r="10" spans="1:10" ht="17.399999999999999" customHeight="1" x14ac:dyDescent="0.3">
      <c r="A10" s="397"/>
      <c r="B10" s="479"/>
      <c r="C10" s="362" t="s">
        <v>729</v>
      </c>
      <c r="D10" s="82" t="s">
        <v>34</v>
      </c>
      <c r="E10" s="327">
        <v>1950</v>
      </c>
      <c r="G10" s="213"/>
      <c r="H10" s="213">
        <f>E10-G10</f>
        <v>1950</v>
      </c>
      <c r="I10" s="214" t="str">
        <f>IFERROR(E10/G10*100,"-")</f>
        <v>-</v>
      </c>
      <c r="J10" s="227">
        <f t="shared" si="2"/>
        <v>32.5</v>
      </c>
    </row>
    <row r="11" spans="1:10" ht="17.399999999999999" customHeight="1" x14ac:dyDescent="0.3">
      <c r="A11" s="397"/>
      <c r="B11" s="479"/>
      <c r="C11" s="362" t="s">
        <v>730</v>
      </c>
      <c r="D11" s="82" t="s">
        <v>30</v>
      </c>
      <c r="E11" s="327">
        <v>1950</v>
      </c>
      <c r="G11" s="213"/>
      <c r="H11" s="213">
        <f>E11-G11</f>
        <v>1950</v>
      </c>
      <c r="I11" s="214" t="str">
        <f>IFERROR(E11/G11*100,"-")</f>
        <v>-</v>
      </c>
      <c r="J11" s="227">
        <f t="shared" si="2"/>
        <v>32.5</v>
      </c>
    </row>
    <row r="12" spans="1:10" ht="21" customHeight="1" x14ac:dyDescent="0.3">
      <c r="A12" s="397"/>
      <c r="B12" s="479"/>
      <c r="C12" s="102" t="s">
        <v>731</v>
      </c>
      <c r="D12" s="82" t="s">
        <v>34</v>
      </c>
      <c r="E12" s="327">
        <v>1560</v>
      </c>
      <c r="G12" s="213"/>
      <c r="H12" s="213">
        <f t="shared" si="0"/>
        <v>1560</v>
      </c>
      <c r="I12" s="214" t="str">
        <f t="shared" si="1"/>
        <v>-</v>
      </c>
      <c r="J12" s="227">
        <f t="shared" si="2"/>
        <v>26</v>
      </c>
    </row>
    <row r="13" spans="1:10" x14ac:dyDescent="0.3">
      <c r="A13" s="397"/>
      <c r="B13" s="479"/>
      <c r="C13" s="364" t="s">
        <v>732</v>
      </c>
      <c r="D13" s="82" t="s">
        <v>30</v>
      </c>
      <c r="E13" s="327">
        <v>1560</v>
      </c>
      <c r="G13" s="213"/>
      <c r="H13" s="213">
        <f t="shared" si="0"/>
        <v>1560</v>
      </c>
      <c r="I13" s="214" t="str">
        <f t="shared" si="1"/>
        <v>-</v>
      </c>
      <c r="J13" s="227">
        <f t="shared" si="2"/>
        <v>26</v>
      </c>
    </row>
    <row r="14" spans="1:10" x14ac:dyDescent="0.3">
      <c r="A14" s="397"/>
      <c r="B14" s="254" t="s">
        <v>29</v>
      </c>
      <c r="C14" s="380" t="s">
        <v>604</v>
      </c>
      <c r="D14" s="82" t="s">
        <v>33</v>
      </c>
      <c r="E14" s="327">
        <v>2500</v>
      </c>
      <c r="G14" s="213">
        <v>2500</v>
      </c>
      <c r="H14" s="213">
        <f t="shared" si="0"/>
        <v>0</v>
      </c>
      <c r="I14" s="214">
        <f t="shared" si="1"/>
        <v>100</v>
      </c>
      <c r="J14" s="227">
        <f t="shared" si="2"/>
        <v>41.666666666666664</v>
      </c>
    </row>
    <row r="15" spans="1:10" x14ac:dyDescent="0.3">
      <c r="A15" s="397"/>
      <c r="B15" s="366"/>
      <c r="C15" s="382"/>
      <c r="D15" s="82" t="s">
        <v>34</v>
      </c>
      <c r="E15" s="327">
        <v>2500</v>
      </c>
      <c r="G15" s="213">
        <v>2500</v>
      </c>
      <c r="H15" s="213">
        <f t="shared" si="0"/>
        <v>0</v>
      </c>
      <c r="I15" s="214">
        <f t="shared" si="1"/>
        <v>100</v>
      </c>
      <c r="J15" s="227">
        <f t="shared" si="2"/>
        <v>41.666666666666664</v>
      </c>
    </row>
    <row r="16" spans="1:10" x14ac:dyDescent="0.3">
      <c r="A16" s="397"/>
      <c r="B16" s="366"/>
      <c r="C16" s="381"/>
      <c r="D16" s="82" t="s">
        <v>30</v>
      </c>
      <c r="E16" s="327">
        <v>2500</v>
      </c>
      <c r="G16" s="213">
        <v>2500</v>
      </c>
      <c r="H16" s="213">
        <f t="shared" si="0"/>
        <v>0</v>
      </c>
      <c r="I16" s="214">
        <f t="shared" si="1"/>
        <v>100</v>
      </c>
      <c r="J16" s="227">
        <f t="shared" si="2"/>
        <v>41.666666666666664</v>
      </c>
    </row>
    <row r="17" spans="1:10" x14ac:dyDescent="0.3">
      <c r="A17" s="397"/>
      <c r="B17" s="366"/>
      <c r="C17" s="380" t="s">
        <v>605</v>
      </c>
      <c r="D17" s="82" t="s">
        <v>33</v>
      </c>
      <c r="E17" s="327">
        <v>1950</v>
      </c>
      <c r="G17" s="213">
        <v>1950</v>
      </c>
      <c r="H17" s="213">
        <f t="shared" si="0"/>
        <v>0</v>
      </c>
      <c r="I17" s="214">
        <f t="shared" si="1"/>
        <v>100</v>
      </c>
      <c r="J17" s="227">
        <f t="shared" si="2"/>
        <v>32.5</v>
      </c>
    </row>
    <row r="18" spans="1:10" x14ac:dyDescent="0.3">
      <c r="A18" s="397"/>
      <c r="B18" s="366"/>
      <c r="C18" s="382"/>
      <c r="D18" s="82" t="s">
        <v>34</v>
      </c>
      <c r="E18" s="327">
        <v>1950</v>
      </c>
      <c r="G18" s="213">
        <v>1950</v>
      </c>
      <c r="H18" s="213">
        <f t="shared" si="0"/>
        <v>0</v>
      </c>
      <c r="I18" s="214">
        <f t="shared" si="1"/>
        <v>100</v>
      </c>
      <c r="J18" s="227">
        <f t="shared" si="2"/>
        <v>32.5</v>
      </c>
    </row>
    <row r="19" spans="1:10" x14ac:dyDescent="0.3">
      <c r="A19" s="397"/>
      <c r="B19" s="366"/>
      <c r="C19" s="381"/>
      <c r="D19" s="82" t="s">
        <v>30</v>
      </c>
      <c r="E19" s="327">
        <v>1950</v>
      </c>
      <c r="G19" s="213">
        <v>1950</v>
      </c>
      <c r="H19" s="213">
        <f t="shared" si="0"/>
        <v>0</v>
      </c>
      <c r="I19" s="214">
        <f t="shared" si="1"/>
        <v>100</v>
      </c>
      <c r="J19" s="227">
        <f t="shared" si="2"/>
        <v>32.5</v>
      </c>
    </row>
    <row r="20" spans="1:10" ht="18" customHeight="1" x14ac:dyDescent="0.3">
      <c r="A20" s="397"/>
      <c r="B20" s="366"/>
      <c r="C20" s="380" t="s">
        <v>606</v>
      </c>
      <c r="D20" s="82" t="s">
        <v>33</v>
      </c>
      <c r="E20" s="327">
        <v>2500</v>
      </c>
      <c r="G20" s="213">
        <v>2500</v>
      </c>
      <c r="H20" s="213">
        <f t="shared" si="0"/>
        <v>0</v>
      </c>
      <c r="I20" s="214">
        <f t="shared" si="1"/>
        <v>100</v>
      </c>
      <c r="J20" s="227">
        <f t="shared" si="2"/>
        <v>41.666666666666664</v>
      </c>
    </row>
    <row r="21" spans="1:10" x14ac:dyDescent="0.3">
      <c r="A21" s="397"/>
      <c r="B21" s="366"/>
      <c r="C21" s="382"/>
      <c r="D21" s="82" t="s">
        <v>34</v>
      </c>
      <c r="E21" s="327">
        <v>2500</v>
      </c>
      <c r="G21" s="213">
        <v>2500</v>
      </c>
      <c r="H21" s="213">
        <f t="shared" si="0"/>
        <v>0</v>
      </c>
      <c r="I21" s="214">
        <f t="shared" si="1"/>
        <v>100</v>
      </c>
      <c r="J21" s="227">
        <f t="shared" si="2"/>
        <v>41.666666666666664</v>
      </c>
    </row>
    <row r="22" spans="1:10" x14ac:dyDescent="0.3">
      <c r="A22" s="398"/>
      <c r="B22" s="367"/>
      <c r="C22" s="381"/>
      <c r="D22" s="82" t="s">
        <v>30</v>
      </c>
      <c r="E22" s="354">
        <v>2500</v>
      </c>
      <c r="G22" s="213">
        <v>2500</v>
      </c>
      <c r="H22" s="213">
        <f t="shared" si="0"/>
        <v>0</v>
      </c>
      <c r="I22" s="214">
        <f t="shared" si="1"/>
        <v>100</v>
      </c>
      <c r="J22" s="227">
        <f t="shared" si="2"/>
        <v>41.666666666666664</v>
      </c>
    </row>
    <row r="23" spans="1:10" ht="36.75" customHeight="1" x14ac:dyDescent="0.3">
      <c r="A23" s="63"/>
      <c r="B23" s="84"/>
      <c r="C23" s="65" t="s">
        <v>35</v>
      </c>
      <c r="D23" s="66"/>
      <c r="E23" s="85"/>
      <c r="G23" s="213"/>
      <c r="H23" s="213"/>
      <c r="I23" s="214"/>
      <c r="J23" s="227"/>
    </row>
    <row r="24" spans="1:10" x14ac:dyDescent="0.3">
      <c r="A24" s="386"/>
      <c r="B24" s="396"/>
      <c r="C24" s="380" t="s">
        <v>453</v>
      </c>
      <c r="D24" s="82" t="s">
        <v>33</v>
      </c>
      <c r="E24" s="62">
        <v>2550</v>
      </c>
      <c r="G24" s="213">
        <v>2550</v>
      </c>
      <c r="H24" s="213">
        <f t="shared" si="0"/>
        <v>0</v>
      </c>
      <c r="I24" s="214">
        <f t="shared" si="1"/>
        <v>100</v>
      </c>
      <c r="J24" s="227">
        <f t="shared" si="2"/>
        <v>42.5</v>
      </c>
    </row>
    <row r="25" spans="1:10" x14ac:dyDescent="0.3">
      <c r="A25" s="387"/>
      <c r="B25" s="397"/>
      <c r="C25" s="381"/>
      <c r="D25" s="82" t="s">
        <v>34</v>
      </c>
      <c r="E25" s="62">
        <v>2550</v>
      </c>
      <c r="G25" s="213">
        <v>2550</v>
      </c>
      <c r="H25" s="213">
        <f t="shared" si="0"/>
        <v>0</v>
      </c>
      <c r="I25" s="214">
        <f t="shared" si="1"/>
        <v>100</v>
      </c>
      <c r="J25" s="227">
        <f t="shared" si="2"/>
        <v>42.5</v>
      </c>
    </row>
    <row r="26" spans="1:10" x14ac:dyDescent="0.3">
      <c r="A26" s="387"/>
      <c r="B26" s="397"/>
      <c r="C26" s="380" t="s">
        <v>454</v>
      </c>
      <c r="D26" s="82" t="s">
        <v>33</v>
      </c>
      <c r="E26" s="62">
        <v>2550</v>
      </c>
      <c r="G26" s="213">
        <v>2550</v>
      </c>
      <c r="H26" s="213">
        <f t="shared" si="0"/>
        <v>0</v>
      </c>
      <c r="I26" s="214">
        <f t="shared" si="1"/>
        <v>100</v>
      </c>
      <c r="J26" s="227">
        <f t="shared" si="2"/>
        <v>42.5</v>
      </c>
    </row>
    <row r="27" spans="1:10" x14ac:dyDescent="0.3">
      <c r="A27" s="387"/>
      <c r="B27" s="397"/>
      <c r="C27" s="381"/>
      <c r="D27" s="82" t="s">
        <v>34</v>
      </c>
      <c r="E27" s="62">
        <v>2550</v>
      </c>
      <c r="G27" s="213">
        <v>2550</v>
      </c>
      <c r="H27" s="213">
        <f t="shared" si="0"/>
        <v>0</v>
      </c>
      <c r="I27" s="214">
        <f t="shared" si="1"/>
        <v>100</v>
      </c>
      <c r="J27" s="227">
        <f t="shared" si="2"/>
        <v>42.5</v>
      </c>
    </row>
    <row r="28" spans="1:10" x14ac:dyDescent="0.3">
      <c r="A28" s="387"/>
      <c r="B28" s="397"/>
      <c r="C28" s="380" t="s">
        <v>452</v>
      </c>
      <c r="D28" s="82" t="s">
        <v>33</v>
      </c>
      <c r="E28" s="62">
        <v>2550</v>
      </c>
      <c r="G28" s="213">
        <v>2550</v>
      </c>
      <c r="H28" s="213">
        <f t="shared" ref="H28:H29" si="3">E28-G28</f>
        <v>0</v>
      </c>
      <c r="I28" s="214">
        <f t="shared" ref="I28:I29" si="4">IFERROR(E28/G28*100,"-")</f>
        <v>100</v>
      </c>
      <c r="J28" s="227">
        <f t="shared" ref="J28:J29" si="5">E28/60</f>
        <v>42.5</v>
      </c>
    </row>
    <row r="29" spans="1:10" x14ac:dyDescent="0.3">
      <c r="A29" s="388"/>
      <c r="B29" s="398"/>
      <c r="C29" s="381"/>
      <c r="D29" s="82" t="s">
        <v>34</v>
      </c>
      <c r="E29" s="62">
        <v>2550</v>
      </c>
      <c r="G29" s="213">
        <v>2550</v>
      </c>
      <c r="H29" s="213">
        <f t="shared" si="3"/>
        <v>0</v>
      </c>
      <c r="I29" s="214">
        <f t="shared" si="4"/>
        <v>100</v>
      </c>
      <c r="J29" s="227">
        <f t="shared" si="5"/>
        <v>42.5</v>
      </c>
    </row>
    <row r="30" spans="1:10" ht="34.5" customHeight="1" x14ac:dyDescent="0.3">
      <c r="A30" s="63"/>
      <c r="B30" s="64"/>
      <c r="C30" s="65" t="s">
        <v>36</v>
      </c>
      <c r="D30" s="66"/>
      <c r="E30" s="67"/>
      <c r="G30" s="213"/>
      <c r="H30" s="213"/>
      <c r="I30" s="214"/>
    </row>
    <row r="31" spans="1:10" x14ac:dyDescent="0.3">
      <c r="G31" s="213"/>
      <c r="H31" s="213"/>
      <c r="I31" s="214"/>
    </row>
    <row r="32" spans="1:10" ht="34.799999999999997" x14ac:dyDescent="0.3">
      <c r="A32" s="63"/>
      <c r="B32" s="72"/>
      <c r="C32" s="73" t="s">
        <v>235</v>
      </c>
      <c r="D32" s="74"/>
      <c r="E32" s="75"/>
      <c r="G32" s="213"/>
      <c r="H32" s="213"/>
      <c r="I32" s="214"/>
    </row>
    <row r="33" spans="1:10" ht="35.4" customHeight="1" x14ac:dyDescent="0.3">
      <c r="A33" s="482"/>
      <c r="B33" s="482"/>
      <c r="C33" s="454" t="s">
        <v>671</v>
      </c>
      <c r="D33" s="455"/>
      <c r="E33" s="106">
        <v>127</v>
      </c>
      <c r="G33" s="213">
        <v>127</v>
      </c>
      <c r="H33" s="213">
        <f t="shared" si="0"/>
        <v>0</v>
      </c>
      <c r="I33" s="214">
        <f t="shared" si="1"/>
        <v>100</v>
      </c>
    </row>
    <row r="34" spans="1:10" ht="35.4" customHeight="1" x14ac:dyDescent="0.3">
      <c r="A34" s="483"/>
      <c r="B34" s="483"/>
      <c r="C34" s="485" t="s">
        <v>672</v>
      </c>
      <c r="D34" s="486"/>
      <c r="E34" s="99">
        <v>50</v>
      </c>
      <c r="F34" s="284"/>
      <c r="G34" s="285"/>
      <c r="H34" s="285"/>
      <c r="I34" s="286"/>
    </row>
    <row r="35" spans="1:10" ht="35.25" customHeight="1" x14ac:dyDescent="0.3">
      <c r="A35" s="483"/>
      <c r="B35" s="483"/>
      <c r="C35" s="480" t="s">
        <v>95</v>
      </c>
      <c r="D35" s="481"/>
      <c r="E35" s="136">
        <v>254</v>
      </c>
      <c r="G35" s="213">
        <v>254</v>
      </c>
      <c r="H35" s="213">
        <f t="shared" si="0"/>
        <v>0</v>
      </c>
      <c r="I35" s="214">
        <f t="shared" si="1"/>
        <v>100</v>
      </c>
    </row>
    <row r="36" spans="1:10" x14ac:dyDescent="0.3">
      <c r="A36" s="484"/>
      <c r="B36" s="484"/>
      <c r="C36" s="374" t="s">
        <v>185</v>
      </c>
      <c r="D36" s="375"/>
      <c r="E36" s="283">
        <v>2.5</v>
      </c>
      <c r="F36" s="79"/>
      <c r="G36" s="213">
        <v>2.5</v>
      </c>
      <c r="H36" s="213">
        <f t="shared" si="0"/>
        <v>0</v>
      </c>
      <c r="I36" s="214">
        <f t="shared" si="1"/>
        <v>100</v>
      </c>
    </row>
    <row r="39" spans="1:10" s="59" customFormat="1" x14ac:dyDescent="0.3">
      <c r="B39" s="69"/>
      <c r="C39" s="69"/>
      <c r="D39" s="70" t="s">
        <v>343</v>
      </c>
      <c r="E39" s="71"/>
      <c r="G39" s="215"/>
      <c r="H39" s="215"/>
      <c r="I39" s="215"/>
      <c r="J39" s="223"/>
    </row>
    <row r="40" spans="1:10" x14ac:dyDescent="0.3">
      <c r="D40" s="70" t="s">
        <v>344</v>
      </c>
    </row>
    <row r="42" spans="1:10" ht="40.200000000000003" customHeight="1" x14ac:dyDescent="0.3">
      <c r="A42" s="379"/>
      <c r="B42" s="379"/>
      <c r="C42" s="379"/>
      <c r="D42" s="379"/>
      <c r="E42" s="379"/>
    </row>
    <row r="49" spans="1:10" x14ac:dyDescent="0.3">
      <c r="A49" s="80"/>
      <c r="B49" s="80"/>
      <c r="C49" s="80"/>
      <c r="D49" s="80"/>
      <c r="E49" s="80"/>
    </row>
    <row r="50" spans="1:10" ht="39" customHeight="1" x14ac:dyDescent="0.3">
      <c r="A50" s="377"/>
      <c r="B50" s="377"/>
      <c r="C50" s="377"/>
      <c r="D50" s="377"/>
      <c r="E50" s="377"/>
    </row>
    <row r="52" spans="1:10" s="59" customFormat="1" ht="54" customHeight="1" x14ac:dyDescent="0.3">
      <c r="A52" s="377"/>
      <c r="B52" s="378"/>
      <c r="C52" s="378"/>
      <c r="D52" s="378"/>
      <c r="E52" s="378"/>
      <c r="G52" s="215"/>
      <c r="H52" s="215"/>
      <c r="I52" s="215"/>
      <c r="J52" s="223"/>
    </row>
  </sheetData>
  <customSheetViews>
    <customSheetView guid="{839003FA-3055-4E28-826D-0A2EF77DACBD}" scale="70" showPageBreaks="1" fitToPage="1" printArea="1" view="pageBreakPreview" topLeftCell="A7">
      <selection activeCell="C35" sqref="C35"/>
      <pageMargins left="0.75" right="0.75" top="0.98425196850393704" bottom="0.98425196850393704" header="0" footer="0"/>
      <printOptions horizontalCentered="1"/>
      <pageSetup paperSize="9" scale="59" orientation="portrait" r:id="rId1"/>
      <headerFooter alignWithMargins="0"/>
    </customSheetView>
  </customSheetViews>
  <mergeCells count="29">
    <mergeCell ref="J5:J6"/>
    <mergeCell ref="H5:H6"/>
    <mergeCell ref="I5:I6"/>
    <mergeCell ref="C7:C9"/>
    <mergeCell ref="C14:C16"/>
    <mergeCell ref="G5:G6"/>
    <mergeCell ref="A1:E1"/>
    <mergeCell ref="A5:B5"/>
    <mergeCell ref="D5:D6"/>
    <mergeCell ref="E5:E6"/>
    <mergeCell ref="A6:B6"/>
    <mergeCell ref="A52:E52"/>
    <mergeCell ref="A50:E50"/>
    <mergeCell ref="C35:D35"/>
    <mergeCell ref="A42:E42"/>
    <mergeCell ref="A33:A36"/>
    <mergeCell ref="C36:D36"/>
    <mergeCell ref="C34:D34"/>
    <mergeCell ref="C33:D33"/>
    <mergeCell ref="B33:B36"/>
    <mergeCell ref="C26:C27"/>
    <mergeCell ref="B24:B29"/>
    <mergeCell ref="A24:A29"/>
    <mergeCell ref="C20:C22"/>
    <mergeCell ref="C24:C25"/>
    <mergeCell ref="C28:C29"/>
    <mergeCell ref="A7:A22"/>
    <mergeCell ref="B7:B13"/>
    <mergeCell ref="C17:C19"/>
  </mergeCells>
  <phoneticPr fontId="2" type="noConversion"/>
  <printOptions horizontalCentered="1"/>
  <pageMargins left="0.75" right="0.75" top="0.98425196850393704" bottom="0.98425196850393704" header="0" footer="0"/>
  <pageSetup paperSize="9" scale="59" orientation="portrait"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K328"/>
  <sheetViews>
    <sheetView view="pageBreakPreview" zoomScale="70" zoomScaleNormal="66" zoomScaleSheetLayoutView="70" workbookViewId="0">
      <selection activeCell="A2" sqref="A2"/>
    </sheetView>
  </sheetViews>
  <sheetFormatPr defaultColWidth="9.109375" defaultRowHeight="17.399999999999999" x14ac:dyDescent="0.3"/>
  <cols>
    <col min="1" max="1" width="9.109375" style="59"/>
    <col min="2" max="2" width="9.109375" style="69"/>
    <col min="3" max="3" width="79.33203125" style="69" customWidth="1"/>
    <col min="4" max="4" width="25.6640625" style="70" customWidth="1"/>
    <col min="5" max="5" width="25.6640625" style="71" customWidth="1"/>
    <col min="6" max="6" width="2.44140625" style="68" hidden="1" customWidth="1"/>
    <col min="7" max="9" width="18.88671875" style="216" hidden="1" customWidth="1"/>
    <col min="10" max="10" width="13" style="223" hidden="1" customWidth="1"/>
    <col min="11" max="11" width="9.109375" style="68" hidden="1" customWidth="1"/>
    <col min="12" max="13" width="0" style="68" hidden="1" customWidth="1"/>
    <col min="14" max="16384" width="9.109375" style="68"/>
  </cols>
  <sheetData>
    <row r="1" spans="1:10" s="81" customFormat="1" ht="69.75" customHeight="1" x14ac:dyDescent="0.4">
      <c r="A1" s="389" t="s">
        <v>348</v>
      </c>
      <c r="B1" s="390"/>
      <c r="C1" s="390"/>
      <c r="D1" s="390"/>
      <c r="E1" s="390"/>
      <c r="G1" s="217"/>
      <c r="H1" s="217"/>
      <c r="I1" s="217"/>
      <c r="J1" s="222"/>
    </row>
    <row r="2" spans="1:10" s="81" customFormat="1" ht="20.100000000000001" customHeight="1" x14ac:dyDescent="0.4">
      <c r="A2" s="55"/>
      <c r="B2" s="3"/>
      <c r="C2" s="3"/>
      <c r="D2" s="3"/>
      <c r="E2" s="3"/>
      <c r="G2" s="217"/>
      <c r="H2" s="217"/>
      <c r="I2" s="217"/>
      <c r="J2" s="222"/>
    </row>
    <row r="3" spans="1:10" s="81" customFormat="1" ht="20.100000000000001" customHeight="1" x14ac:dyDescent="0.4">
      <c r="A3" s="56" t="s">
        <v>663</v>
      </c>
      <c r="B3" s="3"/>
      <c r="C3" s="3"/>
      <c r="D3" s="3"/>
      <c r="E3" s="3"/>
      <c r="G3" s="217"/>
      <c r="H3" s="217"/>
      <c r="I3" s="217"/>
      <c r="J3" s="222"/>
    </row>
    <row r="4" spans="1:10" s="81" customFormat="1" ht="20.100000000000001" customHeight="1" x14ac:dyDescent="0.4">
      <c r="A4" s="55"/>
      <c r="B4" s="3"/>
      <c r="C4" s="3"/>
      <c r="D4" s="3"/>
      <c r="E4" s="57"/>
      <c r="G4" s="217"/>
      <c r="H4" s="217"/>
      <c r="I4" s="217"/>
      <c r="J4" s="222"/>
    </row>
    <row r="5" spans="1:10" ht="35.1" customHeight="1" x14ac:dyDescent="0.3">
      <c r="A5" s="391" t="s">
        <v>187</v>
      </c>
      <c r="B5" s="391"/>
      <c r="C5" s="58" t="s">
        <v>188</v>
      </c>
      <c r="D5" s="392" t="s">
        <v>26</v>
      </c>
      <c r="E5" s="393" t="s">
        <v>27</v>
      </c>
      <c r="G5" s="376" t="s">
        <v>349</v>
      </c>
      <c r="H5" s="376" t="s">
        <v>277</v>
      </c>
      <c r="I5" s="376" t="s">
        <v>278</v>
      </c>
      <c r="J5" s="376" t="s">
        <v>297</v>
      </c>
    </row>
    <row r="6" spans="1:10" ht="37.950000000000003" customHeight="1" x14ac:dyDescent="0.3">
      <c r="A6" s="394" t="s">
        <v>18</v>
      </c>
      <c r="B6" s="395"/>
      <c r="C6" s="60" t="s">
        <v>32</v>
      </c>
      <c r="D6" s="392"/>
      <c r="E6" s="393"/>
      <c r="G6" s="376"/>
      <c r="H6" s="376"/>
      <c r="I6" s="376"/>
      <c r="J6" s="376" t="s">
        <v>297</v>
      </c>
    </row>
    <row r="7" spans="1:10" ht="17.399999999999999" customHeight="1" x14ac:dyDescent="0.3">
      <c r="A7" s="419"/>
      <c r="B7" s="396" t="s">
        <v>29</v>
      </c>
      <c r="C7" s="410" t="s">
        <v>607</v>
      </c>
      <c r="D7" s="61" t="s">
        <v>33</v>
      </c>
      <c r="E7" s="62">
        <v>2800</v>
      </c>
      <c r="G7" s="213">
        <v>2800</v>
      </c>
      <c r="H7" s="213">
        <f>E7-G7</f>
        <v>0</v>
      </c>
      <c r="I7" s="214">
        <f>IFERROR(E7/G7*100,"-")</f>
        <v>100</v>
      </c>
      <c r="J7" s="227">
        <f>E7/60</f>
        <v>46.666666666666664</v>
      </c>
    </row>
    <row r="8" spans="1:10" x14ac:dyDescent="0.3">
      <c r="A8" s="419"/>
      <c r="B8" s="397"/>
      <c r="C8" s="411"/>
      <c r="D8" s="61" t="s">
        <v>34</v>
      </c>
      <c r="E8" s="62">
        <v>2800</v>
      </c>
      <c r="G8" s="213">
        <v>2800</v>
      </c>
      <c r="H8" s="213">
        <f t="shared" ref="H8:H71" si="0">E8-G8</f>
        <v>0</v>
      </c>
      <c r="I8" s="214">
        <f t="shared" ref="I8:I71" si="1">IFERROR(E8/G8*100,"-")</f>
        <v>100</v>
      </c>
      <c r="J8" s="227">
        <f t="shared" ref="J8:J71" si="2">E8/60</f>
        <v>46.666666666666664</v>
      </c>
    </row>
    <row r="9" spans="1:10" x14ac:dyDescent="0.3">
      <c r="A9" s="419"/>
      <c r="B9" s="397"/>
      <c r="C9" s="412"/>
      <c r="D9" s="61" t="s">
        <v>30</v>
      </c>
      <c r="E9" s="62">
        <v>2800</v>
      </c>
      <c r="G9" s="213">
        <v>2800</v>
      </c>
      <c r="H9" s="213">
        <f t="shared" si="0"/>
        <v>0</v>
      </c>
      <c r="I9" s="214">
        <f t="shared" si="1"/>
        <v>100</v>
      </c>
      <c r="J9" s="227">
        <f t="shared" si="2"/>
        <v>46.666666666666664</v>
      </c>
    </row>
    <row r="10" spans="1:10" ht="17.399999999999999" customHeight="1" x14ac:dyDescent="0.3">
      <c r="A10" s="419"/>
      <c r="B10" s="397"/>
      <c r="C10" s="133" t="s">
        <v>608</v>
      </c>
      <c r="D10" s="61" t="s">
        <v>33</v>
      </c>
      <c r="E10" s="62">
        <v>4100</v>
      </c>
      <c r="G10" s="213">
        <v>4100</v>
      </c>
      <c r="H10" s="213">
        <f t="shared" si="0"/>
        <v>0</v>
      </c>
      <c r="I10" s="214">
        <f t="shared" si="1"/>
        <v>100</v>
      </c>
      <c r="J10" s="227">
        <f t="shared" si="2"/>
        <v>68.333333333333329</v>
      </c>
    </row>
    <row r="11" spans="1:10" ht="18" customHeight="1" x14ac:dyDescent="0.3">
      <c r="A11" s="419"/>
      <c r="B11" s="397"/>
      <c r="C11" s="490" t="s">
        <v>220</v>
      </c>
      <c r="D11" s="61" t="s">
        <v>34</v>
      </c>
      <c r="E11" s="62">
        <v>4100</v>
      </c>
      <c r="G11" s="213">
        <v>4100</v>
      </c>
      <c r="H11" s="213">
        <f t="shared" si="0"/>
        <v>0</v>
      </c>
      <c r="I11" s="214">
        <f t="shared" si="1"/>
        <v>100</v>
      </c>
      <c r="J11" s="227">
        <f t="shared" si="2"/>
        <v>68.333333333333329</v>
      </c>
    </row>
    <row r="12" spans="1:10" x14ac:dyDescent="0.3">
      <c r="A12" s="419"/>
      <c r="B12" s="397"/>
      <c r="C12" s="491"/>
      <c r="D12" s="61" t="s">
        <v>30</v>
      </c>
      <c r="E12" s="62">
        <v>4100</v>
      </c>
      <c r="G12" s="213">
        <v>4100</v>
      </c>
      <c r="H12" s="213">
        <f t="shared" si="0"/>
        <v>0</v>
      </c>
      <c r="I12" s="214">
        <f t="shared" si="1"/>
        <v>100</v>
      </c>
      <c r="J12" s="227">
        <f t="shared" si="2"/>
        <v>68.333333333333329</v>
      </c>
    </row>
    <row r="13" spans="1:10" x14ac:dyDescent="0.3">
      <c r="A13" s="419"/>
      <c r="B13" s="397"/>
      <c r="C13" s="410" t="s">
        <v>609</v>
      </c>
      <c r="D13" s="61" t="s">
        <v>33</v>
      </c>
      <c r="E13" s="62">
        <v>2800</v>
      </c>
      <c r="G13" s="213">
        <v>2800</v>
      </c>
      <c r="H13" s="213">
        <f t="shared" si="0"/>
        <v>0</v>
      </c>
      <c r="I13" s="214">
        <f t="shared" si="1"/>
        <v>100</v>
      </c>
      <c r="J13" s="227">
        <f t="shared" si="2"/>
        <v>46.666666666666664</v>
      </c>
    </row>
    <row r="14" spans="1:10" x14ac:dyDescent="0.3">
      <c r="A14" s="419"/>
      <c r="B14" s="397"/>
      <c r="C14" s="411"/>
      <c r="D14" s="61" t="s">
        <v>34</v>
      </c>
      <c r="E14" s="62">
        <v>2800</v>
      </c>
      <c r="G14" s="213">
        <v>2800</v>
      </c>
      <c r="H14" s="213">
        <f t="shared" si="0"/>
        <v>0</v>
      </c>
      <c r="I14" s="214">
        <f t="shared" si="1"/>
        <v>100</v>
      </c>
      <c r="J14" s="227">
        <f t="shared" si="2"/>
        <v>46.666666666666664</v>
      </c>
    </row>
    <row r="15" spans="1:10" x14ac:dyDescent="0.3">
      <c r="A15" s="419"/>
      <c r="B15" s="397"/>
      <c r="C15" s="412"/>
      <c r="D15" s="61" t="s">
        <v>30</v>
      </c>
      <c r="E15" s="62">
        <v>2800</v>
      </c>
      <c r="G15" s="213">
        <v>2800</v>
      </c>
      <c r="H15" s="213">
        <f t="shared" si="0"/>
        <v>0</v>
      </c>
      <c r="I15" s="214">
        <f t="shared" si="1"/>
        <v>100</v>
      </c>
      <c r="J15" s="227">
        <f t="shared" si="2"/>
        <v>46.666666666666664</v>
      </c>
    </row>
    <row r="16" spans="1:10" ht="17.399999999999999" customHeight="1" x14ac:dyDescent="0.3">
      <c r="A16" s="419"/>
      <c r="B16" s="397"/>
      <c r="C16" s="410" t="s">
        <v>524</v>
      </c>
      <c r="D16" s="61" t="s">
        <v>33</v>
      </c>
      <c r="E16" s="62">
        <v>2800</v>
      </c>
      <c r="G16" s="213">
        <v>2800</v>
      </c>
      <c r="H16" s="213">
        <f t="shared" si="0"/>
        <v>0</v>
      </c>
      <c r="I16" s="214">
        <f t="shared" si="1"/>
        <v>100</v>
      </c>
      <c r="J16" s="227">
        <f t="shared" si="2"/>
        <v>46.666666666666664</v>
      </c>
    </row>
    <row r="17" spans="1:10" x14ac:dyDescent="0.3">
      <c r="A17" s="419"/>
      <c r="B17" s="397"/>
      <c r="C17" s="411"/>
      <c r="D17" s="61" t="s">
        <v>34</v>
      </c>
      <c r="E17" s="62">
        <v>2800</v>
      </c>
      <c r="G17" s="213">
        <v>2800</v>
      </c>
      <c r="H17" s="213">
        <f t="shared" si="0"/>
        <v>0</v>
      </c>
      <c r="I17" s="214">
        <f t="shared" si="1"/>
        <v>100</v>
      </c>
      <c r="J17" s="227">
        <f t="shared" si="2"/>
        <v>46.666666666666664</v>
      </c>
    </row>
    <row r="18" spans="1:10" x14ac:dyDescent="0.3">
      <c r="A18" s="419"/>
      <c r="B18" s="397"/>
      <c r="C18" s="412"/>
      <c r="D18" s="61" t="s">
        <v>30</v>
      </c>
      <c r="E18" s="62">
        <v>2800</v>
      </c>
      <c r="G18" s="213">
        <v>2800</v>
      </c>
      <c r="H18" s="213">
        <f t="shared" si="0"/>
        <v>0</v>
      </c>
      <c r="I18" s="214">
        <f t="shared" si="1"/>
        <v>100</v>
      </c>
      <c r="J18" s="227">
        <f t="shared" si="2"/>
        <v>46.666666666666664</v>
      </c>
    </row>
    <row r="19" spans="1:10" x14ac:dyDescent="0.3">
      <c r="A19" s="419"/>
      <c r="B19" s="397"/>
      <c r="C19" s="410" t="s">
        <v>491</v>
      </c>
      <c r="D19" s="61" t="s">
        <v>33</v>
      </c>
      <c r="E19" s="62">
        <v>2800</v>
      </c>
      <c r="G19" s="213">
        <v>2800</v>
      </c>
      <c r="H19" s="213">
        <f t="shared" si="0"/>
        <v>0</v>
      </c>
      <c r="I19" s="214">
        <f t="shared" si="1"/>
        <v>100</v>
      </c>
      <c r="J19" s="227">
        <f t="shared" si="2"/>
        <v>46.666666666666664</v>
      </c>
    </row>
    <row r="20" spans="1:10" x14ac:dyDescent="0.3">
      <c r="A20" s="419"/>
      <c r="B20" s="397"/>
      <c r="C20" s="411"/>
      <c r="D20" s="61" t="s">
        <v>34</v>
      </c>
      <c r="E20" s="62">
        <v>2800</v>
      </c>
      <c r="G20" s="213">
        <v>2800</v>
      </c>
      <c r="H20" s="213">
        <f t="shared" si="0"/>
        <v>0</v>
      </c>
      <c r="I20" s="214">
        <f t="shared" si="1"/>
        <v>100</v>
      </c>
      <c r="J20" s="227">
        <f t="shared" si="2"/>
        <v>46.666666666666664</v>
      </c>
    </row>
    <row r="21" spans="1:10" x14ac:dyDescent="0.3">
      <c r="A21" s="419"/>
      <c r="B21" s="397"/>
      <c r="C21" s="412"/>
      <c r="D21" s="61" t="s">
        <v>30</v>
      </c>
      <c r="E21" s="62">
        <v>2800</v>
      </c>
      <c r="G21" s="213">
        <v>2800</v>
      </c>
      <c r="H21" s="213">
        <f t="shared" si="0"/>
        <v>0</v>
      </c>
      <c r="I21" s="214">
        <f t="shared" si="1"/>
        <v>100</v>
      </c>
      <c r="J21" s="227">
        <f t="shared" si="2"/>
        <v>46.666666666666664</v>
      </c>
    </row>
    <row r="22" spans="1:10" x14ac:dyDescent="0.3">
      <c r="A22" s="419"/>
      <c r="B22" s="397"/>
      <c r="C22" s="410" t="s">
        <v>486</v>
      </c>
      <c r="D22" s="61" t="s">
        <v>33</v>
      </c>
      <c r="E22" s="62">
        <v>2800</v>
      </c>
      <c r="G22" s="213">
        <v>2800</v>
      </c>
      <c r="H22" s="213">
        <f t="shared" si="0"/>
        <v>0</v>
      </c>
      <c r="I22" s="214">
        <f t="shared" si="1"/>
        <v>100</v>
      </c>
      <c r="J22" s="227">
        <f t="shared" si="2"/>
        <v>46.666666666666664</v>
      </c>
    </row>
    <row r="23" spans="1:10" x14ac:dyDescent="0.3">
      <c r="A23" s="419"/>
      <c r="B23" s="397"/>
      <c r="C23" s="411"/>
      <c r="D23" s="61" t="s">
        <v>34</v>
      </c>
      <c r="E23" s="62">
        <v>2800</v>
      </c>
      <c r="G23" s="213">
        <v>2800</v>
      </c>
      <c r="H23" s="213">
        <f t="shared" si="0"/>
        <v>0</v>
      </c>
      <c r="I23" s="214">
        <f t="shared" si="1"/>
        <v>100</v>
      </c>
      <c r="J23" s="227">
        <f t="shared" si="2"/>
        <v>46.666666666666664</v>
      </c>
    </row>
    <row r="24" spans="1:10" x14ac:dyDescent="0.3">
      <c r="A24" s="419"/>
      <c r="B24" s="397"/>
      <c r="C24" s="412"/>
      <c r="D24" s="61" t="s">
        <v>30</v>
      </c>
      <c r="E24" s="62">
        <v>2800</v>
      </c>
      <c r="G24" s="213">
        <v>2800</v>
      </c>
      <c r="H24" s="213">
        <f t="shared" si="0"/>
        <v>0</v>
      </c>
      <c r="I24" s="214">
        <f t="shared" si="1"/>
        <v>100</v>
      </c>
      <c r="J24" s="227">
        <f t="shared" si="2"/>
        <v>46.666666666666664</v>
      </c>
    </row>
    <row r="25" spans="1:10" x14ac:dyDescent="0.3">
      <c r="A25" s="419"/>
      <c r="B25" s="397"/>
      <c r="C25" s="410" t="s">
        <v>522</v>
      </c>
      <c r="D25" s="61" t="s">
        <v>33</v>
      </c>
      <c r="E25" s="62">
        <v>2800</v>
      </c>
      <c r="G25" s="213">
        <v>2800</v>
      </c>
      <c r="H25" s="213">
        <f t="shared" si="0"/>
        <v>0</v>
      </c>
      <c r="I25" s="214">
        <f t="shared" si="1"/>
        <v>100</v>
      </c>
      <c r="J25" s="227">
        <f t="shared" si="2"/>
        <v>46.666666666666664</v>
      </c>
    </row>
    <row r="26" spans="1:10" x14ac:dyDescent="0.3">
      <c r="A26" s="419"/>
      <c r="B26" s="397"/>
      <c r="C26" s="411"/>
      <c r="D26" s="61" t="s">
        <v>34</v>
      </c>
      <c r="E26" s="62">
        <v>2800</v>
      </c>
      <c r="G26" s="213">
        <v>2800</v>
      </c>
      <c r="H26" s="213">
        <f t="shared" si="0"/>
        <v>0</v>
      </c>
      <c r="I26" s="214">
        <f t="shared" si="1"/>
        <v>100</v>
      </c>
      <c r="J26" s="227">
        <f t="shared" si="2"/>
        <v>46.666666666666664</v>
      </c>
    </row>
    <row r="27" spans="1:10" x14ac:dyDescent="0.3">
      <c r="A27" s="419"/>
      <c r="B27" s="397"/>
      <c r="C27" s="412"/>
      <c r="D27" s="61" t="s">
        <v>30</v>
      </c>
      <c r="E27" s="62">
        <v>2800</v>
      </c>
      <c r="G27" s="213">
        <v>2800</v>
      </c>
      <c r="H27" s="213">
        <f t="shared" si="0"/>
        <v>0</v>
      </c>
      <c r="I27" s="214">
        <f t="shared" si="1"/>
        <v>100</v>
      </c>
      <c r="J27" s="227">
        <f t="shared" si="2"/>
        <v>46.666666666666664</v>
      </c>
    </row>
    <row r="28" spans="1:10" ht="17.399999999999999" customHeight="1" x14ac:dyDescent="0.3">
      <c r="A28" s="419"/>
      <c r="B28" s="397"/>
      <c r="C28" s="410" t="s">
        <v>464</v>
      </c>
      <c r="D28" s="61" t="s">
        <v>33</v>
      </c>
      <c r="E28" s="62">
        <v>2800</v>
      </c>
      <c r="G28" s="213">
        <v>2800</v>
      </c>
      <c r="H28" s="213">
        <f t="shared" si="0"/>
        <v>0</v>
      </c>
      <c r="I28" s="214">
        <f t="shared" si="1"/>
        <v>100</v>
      </c>
      <c r="J28" s="227">
        <f t="shared" si="2"/>
        <v>46.666666666666664</v>
      </c>
    </row>
    <row r="29" spans="1:10" x14ac:dyDescent="0.3">
      <c r="A29" s="419"/>
      <c r="B29" s="397"/>
      <c r="C29" s="411"/>
      <c r="D29" s="61" t="s">
        <v>34</v>
      </c>
      <c r="E29" s="62">
        <v>2800</v>
      </c>
      <c r="G29" s="213">
        <v>2800</v>
      </c>
      <c r="H29" s="213">
        <f t="shared" si="0"/>
        <v>0</v>
      </c>
      <c r="I29" s="214">
        <f t="shared" si="1"/>
        <v>100</v>
      </c>
      <c r="J29" s="227">
        <f t="shared" si="2"/>
        <v>46.666666666666664</v>
      </c>
    </row>
    <row r="30" spans="1:10" x14ac:dyDescent="0.3">
      <c r="A30" s="419"/>
      <c r="B30" s="397"/>
      <c r="C30" s="412"/>
      <c r="D30" s="61" t="s">
        <v>30</v>
      </c>
      <c r="E30" s="62">
        <v>2800</v>
      </c>
      <c r="G30" s="213">
        <v>2800</v>
      </c>
      <c r="H30" s="213">
        <f t="shared" si="0"/>
        <v>0</v>
      </c>
      <c r="I30" s="214">
        <f t="shared" si="1"/>
        <v>100</v>
      </c>
      <c r="J30" s="227">
        <f t="shared" si="2"/>
        <v>46.666666666666664</v>
      </c>
    </row>
    <row r="31" spans="1:10" x14ac:dyDescent="0.3">
      <c r="A31" s="419"/>
      <c r="B31" s="397"/>
      <c r="C31" s="410" t="s">
        <v>523</v>
      </c>
      <c r="D31" s="61" t="s">
        <v>33</v>
      </c>
      <c r="E31" s="62">
        <v>2800</v>
      </c>
      <c r="G31" s="213">
        <v>2800</v>
      </c>
      <c r="H31" s="213">
        <f t="shared" si="0"/>
        <v>0</v>
      </c>
      <c r="I31" s="214">
        <f t="shared" si="1"/>
        <v>100</v>
      </c>
      <c r="J31" s="227">
        <f t="shared" si="2"/>
        <v>46.666666666666664</v>
      </c>
    </row>
    <row r="32" spans="1:10" x14ac:dyDescent="0.3">
      <c r="A32" s="419"/>
      <c r="B32" s="397"/>
      <c r="C32" s="411"/>
      <c r="D32" s="61" t="s">
        <v>34</v>
      </c>
      <c r="E32" s="62">
        <v>2800</v>
      </c>
      <c r="G32" s="213">
        <v>2800</v>
      </c>
      <c r="H32" s="213">
        <f t="shared" si="0"/>
        <v>0</v>
      </c>
      <c r="I32" s="214">
        <f t="shared" si="1"/>
        <v>100</v>
      </c>
      <c r="J32" s="227">
        <f t="shared" si="2"/>
        <v>46.666666666666664</v>
      </c>
    </row>
    <row r="33" spans="1:10" x14ac:dyDescent="0.3">
      <c r="A33" s="419"/>
      <c r="B33" s="397"/>
      <c r="C33" s="412"/>
      <c r="D33" s="61" t="s">
        <v>30</v>
      </c>
      <c r="E33" s="62">
        <v>2800</v>
      </c>
      <c r="G33" s="213">
        <v>2800</v>
      </c>
      <c r="H33" s="213">
        <f t="shared" si="0"/>
        <v>0</v>
      </c>
      <c r="I33" s="214">
        <f t="shared" si="1"/>
        <v>100</v>
      </c>
      <c r="J33" s="227">
        <f t="shared" si="2"/>
        <v>46.666666666666664</v>
      </c>
    </row>
    <row r="34" spans="1:10" x14ac:dyDescent="0.3">
      <c r="A34" s="419"/>
      <c r="B34" s="397"/>
      <c r="C34" s="410" t="s">
        <v>467</v>
      </c>
      <c r="D34" s="61" t="s">
        <v>33</v>
      </c>
      <c r="E34" s="62">
        <v>2800</v>
      </c>
      <c r="G34" s="213">
        <v>2800</v>
      </c>
      <c r="H34" s="213">
        <f t="shared" si="0"/>
        <v>0</v>
      </c>
      <c r="I34" s="214">
        <f t="shared" si="1"/>
        <v>100</v>
      </c>
      <c r="J34" s="227">
        <f t="shared" si="2"/>
        <v>46.666666666666664</v>
      </c>
    </row>
    <row r="35" spans="1:10" x14ac:dyDescent="0.3">
      <c r="A35" s="419"/>
      <c r="B35" s="397"/>
      <c r="C35" s="411"/>
      <c r="D35" s="61" t="s">
        <v>34</v>
      </c>
      <c r="E35" s="62">
        <v>2800</v>
      </c>
      <c r="G35" s="213">
        <v>2800</v>
      </c>
      <c r="H35" s="213">
        <f t="shared" si="0"/>
        <v>0</v>
      </c>
      <c r="I35" s="214">
        <f t="shared" si="1"/>
        <v>100</v>
      </c>
      <c r="J35" s="227">
        <f t="shared" si="2"/>
        <v>46.666666666666664</v>
      </c>
    </row>
    <row r="36" spans="1:10" x14ac:dyDescent="0.3">
      <c r="A36" s="419"/>
      <c r="B36" s="397"/>
      <c r="C36" s="412"/>
      <c r="D36" s="61" t="s">
        <v>30</v>
      </c>
      <c r="E36" s="62">
        <v>2800</v>
      </c>
      <c r="G36" s="213">
        <v>2800</v>
      </c>
      <c r="H36" s="213">
        <f t="shared" si="0"/>
        <v>0</v>
      </c>
      <c r="I36" s="214">
        <f t="shared" si="1"/>
        <v>100</v>
      </c>
      <c r="J36" s="227">
        <f t="shared" si="2"/>
        <v>46.666666666666664</v>
      </c>
    </row>
    <row r="37" spans="1:10" x14ac:dyDescent="0.3">
      <c r="A37" s="419"/>
      <c r="B37" s="397"/>
      <c r="C37" s="410" t="s">
        <v>610</v>
      </c>
      <c r="D37" s="61" t="s">
        <v>33</v>
      </c>
      <c r="E37" s="62">
        <v>2800</v>
      </c>
      <c r="G37" s="213">
        <v>2800</v>
      </c>
      <c r="H37" s="213">
        <f t="shared" si="0"/>
        <v>0</v>
      </c>
      <c r="I37" s="214">
        <f t="shared" si="1"/>
        <v>100</v>
      </c>
      <c r="J37" s="227">
        <f t="shared" si="2"/>
        <v>46.666666666666664</v>
      </c>
    </row>
    <row r="38" spans="1:10" x14ac:dyDescent="0.3">
      <c r="A38" s="419"/>
      <c r="B38" s="397"/>
      <c r="C38" s="411"/>
      <c r="D38" s="61" t="s">
        <v>34</v>
      </c>
      <c r="E38" s="62">
        <v>2800</v>
      </c>
      <c r="G38" s="213">
        <v>2800</v>
      </c>
      <c r="H38" s="213">
        <f t="shared" si="0"/>
        <v>0</v>
      </c>
      <c r="I38" s="214">
        <f t="shared" si="1"/>
        <v>100</v>
      </c>
      <c r="J38" s="227">
        <f t="shared" si="2"/>
        <v>46.666666666666664</v>
      </c>
    </row>
    <row r="39" spans="1:10" x14ac:dyDescent="0.3">
      <c r="A39" s="419"/>
      <c r="B39" s="397"/>
      <c r="C39" s="412"/>
      <c r="D39" s="61" t="s">
        <v>30</v>
      </c>
      <c r="E39" s="62">
        <v>2800</v>
      </c>
      <c r="G39" s="213">
        <v>2800</v>
      </c>
      <c r="H39" s="213">
        <f t="shared" si="0"/>
        <v>0</v>
      </c>
      <c r="I39" s="214">
        <f t="shared" si="1"/>
        <v>100</v>
      </c>
      <c r="J39" s="227">
        <f t="shared" si="2"/>
        <v>46.666666666666664</v>
      </c>
    </row>
    <row r="40" spans="1:10" x14ac:dyDescent="0.3">
      <c r="A40" s="419"/>
      <c r="B40" s="397"/>
      <c r="C40" s="410" t="s">
        <v>611</v>
      </c>
      <c r="D40" s="61" t="s">
        <v>33</v>
      </c>
      <c r="E40" s="62">
        <v>2800</v>
      </c>
      <c r="G40" s="213">
        <v>2800</v>
      </c>
      <c r="H40" s="213">
        <f t="shared" si="0"/>
        <v>0</v>
      </c>
      <c r="I40" s="214">
        <f t="shared" si="1"/>
        <v>100</v>
      </c>
      <c r="J40" s="227">
        <f t="shared" si="2"/>
        <v>46.666666666666664</v>
      </c>
    </row>
    <row r="41" spans="1:10" x14ac:dyDescent="0.3">
      <c r="A41" s="419"/>
      <c r="B41" s="397"/>
      <c r="C41" s="411"/>
      <c r="D41" s="61" t="s">
        <v>34</v>
      </c>
      <c r="E41" s="62">
        <v>2800</v>
      </c>
      <c r="G41" s="213">
        <v>2800</v>
      </c>
      <c r="H41" s="213">
        <f t="shared" si="0"/>
        <v>0</v>
      </c>
      <c r="I41" s="214">
        <f t="shared" si="1"/>
        <v>100</v>
      </c>
      <c r="J41" s="227">
        <f t="shared" si="2"/>
        <v>46.666666666666664</v>
      </c>
    </row>
    <row r="42" spans="1:10" x14ac:dyDescent="0.3">
      <c r="A42" s="419"/>
      <c r="B42" s="397"/>
      <c r="C42" s="412"/>
      <c r="D42" s="61" t="s">
        <v>30</v>
      </c>
      <c r="E42" s="62">
        <v>2800</v>
      </c>
      <c r="G42" s="213">
        <v>2800</v>
      </c>
      <c r="H42" s="213">
        <f t="shared" si="0"/>
        <v>0</v>
      </c>
      <c r="I42" s="214">
        <f t="shared" si="1"/>
        <v>100</v>
      </c>
      <c r="J42" s="227">
        <f t="shared" si="2"/>
        <v>46.666666666666664</v>
      </c>
    </row>
    <row r="43" spans="1:10" x14ac:dyDescent="0.3">
      <c r="A43" s="419"/>
      <c r="B43" s="397"/>
      <c r="C43" s="410" t="s">
        <v>460</v>
      </c>
      <c r="D43" s="61" t="s">
        <v>33</v>
      </c>
      <c r="E43" s="62">
        <v>2800</v>
      </c>
      <c r="G43" s="213">
        <v>2800</v>
      </c>
      <c r="H43" s="213">
        <f t="shared" si="0"/>
        <v>0</v>
      </c>
      <c r="I43" s="214">
        <f t="shared" si="1"/>
        <v>100</v>
      </c>
      <c r="J43" s="227">
        <f t="shared" si="2"/>
        <v>46.666666666666664</v>
      </c>
    </row>
    <row r="44" spans="1:10" x14ac:dyDescent="0.3">
      <c r="A44" s="419"/>
      <c r="B44" s="397"/>
      <c r="C44" s="411"/>
      <c r="D44" s="61" t="s">
        <v>34</v>
      </c>
      <c r="E44" s="62">
        <v>2800</v>
      </c>
      <c r="G44" s="213">
        <v>2800</v>
      </c>
      <c r="H44" s="213">
        <f t="shared" si="0"/>
        <v>0</v>
      </c>
      <c r="I44" s="214">
        <f t="shared" si="1"/>
        <v>100</v>
      </c>
      <c r="J44" s="227">
        <f t="shared" si="2"/>
        <v>46.666666666666664</v>
      </c>
    </row>
    <row r="45" spans="1:10" x14ac:dyDescent="0.3">
      <c r="A45" s="419"/>
      <c r="B45" s="397"/>
      <c r="C45" s="412"/>
      <c r="D45" s="61" t="s">
        <v>30</v>
      </c>
      <c r="E45" s="62">
        <v>2800</v>
      </c>
      <c r="G45" s="213">
        <v>2800</v>
      </c>
      <c r="H45" s="213">
        <f t="shared" si="0"/>
        <v>0</v>
      </c>
      <c r="I45" s="214">
        <f t="shared" si="1"/>
        <v>100</v>
      </c>
      <c r="J45" s="227">
        <f t="shared" si="2"/>
        <v>46.666666666666664</v>
      </c>
    </row>
    <row r="46" spans="1:10" x14ac:dyDescent="0.3">
      <c r="A46" s="419"/>
      <c r="B46" s="397"/>
      <c r="C46" s="410" t="s">
        <v>612</v>
      </c>
      <c r="D46" s="61" t="s">
        <v>33</v>
      </c>
      <c r="E46" s="62">
        <v>2800</v>
      </c>
      <c r="G46" s="213">
        <v>2800</v>
      </c>
      <c r="H46" s="213">
        <f t="shared" si="0"/>
        <v>0</v>
      </c>
      <c r="I46" s="214">
        <f t="shared" si="1"/>
        <v>100</v>
      </c>
      <c r="J46" s="227">
        <f t="shared" si="2"/>
        <v>46.666666666666664</v>
      </c>
    </row>
    <row r="47" spans="1:10" x14ac:dyDescent="0.3">
      <c r="A47" s="419"/>
      <c r="B47" s="397"/>
      <c r="C47" s="411"/>
      <c r="D47" s="61" t="s">
        <v>34</v>
      </c>
      <c r="E47" s="62">
        <v>2800</v>
      </c>
      <c r="G47" s="213">
        <v>2800</v>
      </c>
      <c r="H47" s="213">
        <f t="shared" si="0"/>
        <v>0</v>
      </c>
      <c r="I47" s="214">
        <f t="shared" si="1"/>
        <v>100</v>
      </c>
      <c r="J47" s="227">
        <f t="shared" si="2"/>
        <v>46.666666666666664</v>
      </c>
    </row>
    <row r="48" spans="1:10" x14ac:dyDescent="0.3">
      <c r="A48" s="419"/>
      <c r="B48" s="397"/>
      <c r="C48" s="412"/>
      <c r="D48" s="61" t="s">
        <v>30</v>
      </c>
      <c r="E48" s="62">
        <v>2800</v>
      </c>
      <c r="G48" s="213">
        <v>2800</v>
      </c>
      <c r="H48" s="213">
        <f t="shared" si="0"/>
        <v>0</v>
      </c>
      <c r="I48" s="214">
        <f t="shared" si="1"/>
        <v>100</v>
      </c>
      <c r="J48" s="227">
        <f t="shared" si="2"/>
        <v>46.666666666666664</v>
      </c>
    </row>
    <row r="49" spans="1:10" x14ac:dyDescent="0.3">
      <c r="A49" s="419"/>
      <c r="B49" s="397"/>
      <c r="C49" s="410" t="s">
        <v>613</v>
      </c>
      <c r="D49" s="61" t="s">
        <v>33</v>
      </c>
      <c r="E49" s="62">
        <v>2800</v>
      </c>
      <c r="G49" s="213">
        <v>2800</v>
      </c>
      <c r="H49" s="213">
        <f t="shared" si="0"/>
        <v>0</v>
      </c>
      <c r="I49" s="214">
        <f t="shared" si="1"/>
        <v>100</v>
      </c>
      <c r="J49" s="227">
        <f t="shared" si="2"/>
        <v>46.666666666666664</v>
      </c>
    </row>
    <row r="50" spans="1:10" x14ac:dyDescent="0.3">
      <c r="A50" s="419"/>
      <c r="B50" s="397"/>
      <c r="C50" s="411"/>
      <c r="D50" s="61" t="s">
        <v>34</v>
      </c>
      <c r="E50" s="62">
        <v>2800</v>
      </c>
      <c r="G50" s="213">
        <v>2800</v>
      </c>
      <c r="H50" s="213">
        <f t="shared" si="0"/>
        <v>0</v>
      </c>
      <c r="I50" s="214">
        <f t="shared" si="1"/>
        <v>100</v>
      </c>
      <c r="J50" s="227">
        <f t="shared" si="2"/>
        <v>46.666666666666664</v>
      </c>
    </row>
    <row r="51" spans="1:10" x14ac:dyDescent="0.3">
      <c r="A51" s="419"/>
      <c r="B51" s="397"/>
      <c r="C51" s="412"/>
      <c r="D51" s="61" t="s">
        <v>30</v>
      </c>
      <c r="E51" s="62">
        <v>2800</v>
      </c>
      <c r="G51" s="213">
        <v>2800</v>
      </c>
      <c r="H51" s="213">
        <f t="shared" si="0"/>
        <v>0</v>
      </c>
      <c r="I51" s="214">
        <f t="shared" si="1"/>
        <v>100</v>
      </c>
      <c r="J51" s="227">
        <f t="shared" si="2"/>
        <v>46.666666666666664</v>
      </c>
    </row>
    <row r="52" spans="1:10" ht="17.399999999999999" customHeight="1" x14ac:dyDescent="0.3">
      <c r="A52" s="419"/>
      <c r="B52" s="397"/>
      <c r="C52" s="410" t="s">
        <v>614</v>
      </c>
      <c r="D52" s="61" t="s">
        <v>33</v>
      </c>
      <c r="E52" s="62">
        <v>2800</v>
      </c>
      <c r="G52" s="213">
        <v>2800</v>
      </c>
      <c r="H52" s="213">
        <f t="shared" si="0"/>
        <v>0</v>
      </c>
      <c r="I52" s="214">
        <f t="shared" si="1"/>
        <v>100</v>
      </c>
      <c r="J52" s="227">
        <f t="shared" si="2"/>
        <v>46.666666666666664</v>
      </c>
    </row>
    <row r="53" spans="1:10" x14ac:dyDescent="0.3">
      <c r="A53" s="419"/>
      <c r="B53" s="397"/>
      <c r="C53" s="411"/>
      <c r="D53" s="61" t="s">
        <v>34</v>
      </c>
      <c r="E53" s="62">
        <v>2800</v>
      </c>
      <c r="G53" s="213">
        <v>2800</v>
      </c>
      <c r="H53" s="213">
        <f t="shared" si="0"/>
        <v>0</v>
      </c>
      <c r="I53" s="214">
        <f t="shared" si="1"/>
        <v>100</v>
      </c>
      <c r="J53" s="227">
        <f t="shared" si="2"/>
        <v>46.666666666666664</v>
      </c>
    </row>
    <row r="54" spans="1:10" x14ac:dyDescent="0.3">
      <c r="A54" s="419"/>
      <c r="B54" s="397"/>
      <c r="C54" s="412"/>
      <c r="D54" s="61" t="s">
        <v>30</v>
      </c>
      <c r="E54" s="62">
        <v>2800</v>
      </c>
      <c r="G54" s="213">
        <v>2800</v>
      </c>
      <c r="H54" s="213">
        <f t="shared" si="0"/>
        <v>0</v>
      </c>
      <c r="I54" s="214">
        <f t="shared" si="1"/>
        <v>100</v>
      </c>
      <c r="J54" s="227">
        <f t="shared" si="2"/>
        <v>46.666666666666664</v>
      </c>
    </row>
    <row r="55" spans="1:10" x14ac:dyDescent="0.3">
      <c r="A55" s="419"/>
      <c r="B55" s="397"/>
      <c r="C55" s="410" t="s">
        <v>520</v>
      </c>
      <c r="D55" s="61" t="s">
        <v>33</v>
      </c>
      <c r="E55" s="62">
        <v>2800</v>
      </c>
      <c r="G55" s="213">
        <v>2800</v>
      </c>
      <c r="H55" s="213">
        <f t="shared" si="0"/>
        <v>0</v>
      </c>
      <c r="I55" s="214">
        <f t="shared" si="1"/>
        <v>100</v>
      </c>
      <c r="J55" s="227">
        <f t="shared" si="2"/>
        <v>46.666666666666664</v>
      </c>
    </row>
    <row r="56" spans="1:10" x14ac:dyDescent="0.3">
      <c r="A56" s="419"/>
      <c r="B56" s="397"/>
      <c r="C56" s="411"/>
      <c r="D56" s="61" t="s">
        <v>34</v>
      </c>
      <c r="E56" s="62">
        <v>2800</v>
      </c>
      <c r="G56" s="213">
        <v>2800</v>
      </c>
      <c r="H56" s="213">
        <f t="shared" si="0"/>
        <v>0</v>
      </c>
      <c r="I56" s="214">
        <f t="shared" si="1"/>
        <v>100</v>
      </c>
      <c r="J56" s="227">
        <f t="shared" si="2"/>
        <v>46.666666666666664</v>
      </c>
    </row>
    <row r="57" spans="1:10" x14ac:dyDescent="0.3">
      <c r="A57" s="419"/>
      <c r="B57" s="397"/>
      <c r="C57" s="412"/>
      <c r="D57" s="61" t="s">
        <v>30</v>
      </c>
      <c r="E57" s="62">
        <v>2800</v>
      </c>
      <c r="G57" s="213">
        <v>2800</v>
      </c>
      <c r="H57" s="213">
        <f t="shared" si="0"/>
        <v>0</v>
      </c>
      <c r="I57" s="214">
        <f t="shared" si="1"/>
        <v>100</v>
      </c>
      <c r="J57" s="227">
        <f t="shared" si="2"/>
        <v>46.666666666666664</v>
      </c>
    </row>
    <row r="58" spans="1:10" ht="17.399999999999999" customHeight="1" x14ac:dyDescent="0.3">
      <c r="A58" s="419"/>
      <c r="B58" s="397"/>
      <c r="C58" s="410" t="s">
        <v>615</v>
      </c>
      <c r="D58" s="61" t="s">
        <v>33</v>
      </c>
      <c r="E58" s="62">
        <v>2800</v>
      </c>
      <c r="G58" s="213">
        <v>2800</v>
      </c>
      <c r="H58" s="213">
        <f t="shared" si="0"/>
        <v>0</v>
      </c>
      <c r="I58" s="214">
        <f t="shared" si="1"/>
        <v>100</v>
      </c>
      <c r="J58" s="227">
        <f t="shared" si="2"/>
        <v>46.666666666666664</v>
      </c>
    </row>
    <row r="59" spans="1:10" x14ac:dyDescent="0.3">
      <c r="A59" s="419"/>
      <c r="B59" s="397"/>
      <c r="C59" s="411"/>
      <c r="D59" s="61" t="s">
        <v>34</v>
      </c>
      <c r="E59" s="62">
        <v>2800</v>
      </c>
      <c r="G59" s="213">
        <v>2800</v>
      </c>
      <c r="H59" s="213">
        <f t="shared" si="0"/>
        <v>0</v>
      </c>
      <c r="I59" s="214">
        <f t="shared" si="1"/>
        <v>100</v>
      </c>
      <c r="J59" s="227">
        <f t="shared" si="2"/>
        <v>46.666666666666664</v>
      </c>
    </row>
    <row r="60" spans="1:10" x14ac:dyDescent="0.3">
      <c r="A60" s="419"/>
      <c r="B60" s="397"/>
      <c r="C60" s="412"/>
      <c r="D60" s="61" t="s">
        <v>30</v>
      </c>
      <c r="E60" s="62">
        <v>2800</v>
      </c>
      <c r="G60" s="213">
        <v>2800</v>
      </c>
      <c r="H60" s="213">
        <f t="shared" si="0"/>
        <v>0</v>
      </c>
      <c r="I60" s="214">
        <f t="shared" si="1"/>
        <v>100</v>
      </c>
      <c r="J60" s="227">
        <f t="shared" si="2"/>
        <v>46.666666666666664</v>
      </c>
    </row>
    <row r="61" spans="1:10" x14ac:dyDescent="0.3">
      <c r="A61" s="419"/>
      <c r="B61" s="397"/>
      <c r="C61" s="410" t="s">
        <v>616</v>
      </c>
      <c r="D61" s="61" t="s">
        <v>33</v>
      </c>
      <c r="E61" s="62">
        <v>2800</v>
      </c>
      <c r="G61" s="213">
        <v>2800</v>
      </c>
      <c r="H61" s="213">
        <f t="shared" si="0"/>
        <v>0</v>
      </c>
      <c r="I61" s="214">
        <f t="shared" si="1"/>
        <v>100</v>
      </c>
      <c r="J61" s="227">
        <f t="shared" si="2"/>
        <v>46.666666666666664</v>
      </c>
    </row>
    <row r="62" spans="1:10" x14ac:dyDescent="0.3">
      <c r="A62" s="419"/>
      <c r="B62" s="397"/>
      <c r="C62" s="411"/>
      <c r="D62" s="61" t="s">
        <v>34</v>
      </c>
      <c r="E62" s="62">
        <v>2800</v>
      </c>
      <c r="G62" s="213">
        <v>2800</v>
      </c>
      <c r="H62" s="213">
        <f t="shared" si="0"/>
        <v>0</v>
      </c>
      <c r="I62" s="214">
        <f t="shared" si="1"/>
        <v>100</v>
      </c>
      <c r="J62" s="227">
        <f t="shared" si="2"/>
        <v>46.666666666666664</v>
      </c>
    </row>
    <row r="63" spans="1:10" x14ac:dyDescent="0.3">
      <c r="A63" s="419"/>
      <c r="B63" s="397"/>
      <c r="C63" s="412"/>
      <c r="D63" s="61" t="s">
        <v>30</v>
      </c>
      <c r="E63" s="62">
        <v>2800</v>
      </c>
      <c r="G63" s="213">
        <v>2800</v>
      </c>
      <c r="H63" s="213">
        <f t="shared" si="0"/>
        <v>0</v>
      </c>
      <c r="I63" s="214">
        <f t="shared" si="1"/>
        <v>100</v>
      </c>
      <c r="J63" s="227">
        <f t="shared" si="2"/>
        <v>46.666666666666664</v>
      </c>
    </row>
    <row r="64" spans="1:10" x14ac:dyDescent="0.3">
      <c r="A64" s="419"/>
      <c r="B64" s="397"/>
      <c r="C64" s="410" t="s">
        <v>617</v>
      </c>
      <c r="D64" s="61" t="s">
        <v>33</v>
      </c>
      <c r="E64" s="62">
        <v>2800</v>
      </c>
      <c r="G64" s="213">
        <v>2800</v>
      </c>
      <c r="H64" s="213">
        <f t="shared" si="0"/>
        <v>0</v>
      </c>
      <c r="I64" s="214">
        <f t="shared" si="1"/>
        <v>100</v>
      </c>
      <c r="J64" s="227">
        <f t="shared" si="2"/>
        <v>46.666666666666664</v>
      </c>
    </row>
    <row r="65" spans="1:10" x14ac:dyDescent="0.3">
      <c r="A65" s="419"/>
      <c r="B65" s="397"/>
      <c r="C65" s="411"/>
      <c r="D65" s="61" t="s">
        <v>34</v>
      </c>
      <c r="E65" s="62">
        <v>2800</v>
      </c>
      <c r="G65" s="213">
        <v>2800</v>
      </c>
      <c r="H65" s="213">
        <f t="shared" si="0"/>
        <v>0</v>
      </c>
      <c r="I65" s="214">
        <f t="shared" si="1"/>
        <v>100</v>
      </c>
      <c r="J65" s="227">
        <f t="shared" si="2"/>
        <v>46.666666666666664</v>
      </c>
    </row>
    <row r="66" spans="1:10" x14ac:dyDescent="0.3">
      <c r="A66" s="419"/>
      <c r="B66" s="397"/>
      <c r="C66" s="412"/>
      <c r="D66" s="61" t="s">
        <v>30</v>
      </c>
      <c r="E66" s="62">
        <v>2800</v>
      </c>
      <c r="G66" s="213">
        <v>2800</v>
      </c>
      <c r="H66" s="213">
        <f t="shared" si="0"/>
        <v>0</v>
      </c>
      <c r="I66" s="214">
        <f t="shared" si="1"/>
        <v>100</v>
      </c>
      <c r="J66" s="227">
        <f t="shared" si="2"/>
        <v>46.666666666666664</v>
      </c>
    </row>
    <row r="67" spans="1:10" ht="17.399999999999999" customHeight="1" x14ac:dyDescent="0.3">
      <c r="A67" s="419"/>
      <c r="B67" s="397"/>
      <c r="C67" s="410" t="s">
        <v>618</v>
      </c>
      <c r="D67" s="61" t="s">
        <v>33</v>
      </c>
      <c r="E67" s="62">
        <v>2800</v>
      </c>
      <c r="G67" s="213">
        <v>2800</v>
      </c>
      <c r="H67" s="213">
        <f t="shared" si="0"/>
        <v>0</v>
      </c>
      <c r="I67" s="214">
        <f t="shared" si="1"/>
        <v>100</v>
      </c>
      <c r="J67" s="227">
        <f t="shared" si="2"/>
        <v>46.666666666666664</v>
      </c>
    </row>
    <row r="68" spans="1:10" x14ac:dyDescent="0.3">
      <c r="A68" s="419"/>
      <c r="B68" s="397"/>
      <c r="C68" s="411"/>
      <c r="D68" s="61" t="s">
        <v>34</v>
      </c>
      <c r="E68" s="62">
        <v>2800</v>
      </c>
      <c r="G68" s="213">
        <v>2800</v>
      </c>
      <c r="H68" s="213">
        <f t="shared" si="0"/>
        <v>0</v>
      </c>
      <c r="I68" s="214">
        <f t="shared" si="1"/>
        <v>100</v>
      </c>
      <c r="J68" s="227">
        <f t="shared" si="2"/>
        <v>46.666666666666664</v>
      </c>
    </row>
    <row r="69" spans="1:10" x14ac:dyDescent="0.3">
      <c r="A69" s="419"/>
      <c r="B69" s="397"/>
      <c r="C69" s="412"/>
      <c r="D69" s="61" t="s">
        <v>30</v>
      </c>
      <c r="E69" s="62">
        <v>2800</v>
      </c>
      <c r="G69" s="213">
        <v>2800</v>
      </c>
      <c r="H69" s="213">
        <f t="shared" si="0"/>
        <v>0</v>
      </c>
      <c r="I69" s="214">
        <f t="shared" si="1"/>
        <v>100</v>
      </c>
      <c r="J69" s="227">
        <f t="shared" si="2"/>
        <v>46.666666666666664</v>
      </c>
    </row>
    <row r="70" spans="1:10" x14ac:dyDescent="0.3">
      <c r="A70" s="419"/>
      <c r="B70" s="397"/>
      <c r="C70" s="410" t="s">
        <v>619</v>
      </c>
      <c r="D70" s="61" t="s">
        <v>33</v>
      </c>
      <c r="E70" s="62">
        <v>2800</v>
      </c>
      <c r="G70" s="213">
        <v>2800</v>
      </c>
      <c r="H70" s="213">
        <f t="shared" si="0"/>
        <v>0</v>
      </c>
      <c r="I70" s="214">
        <f t="shared" si="1"/>
        <v>100</v>
      </c>
      <c r="J70" s="227">
        <f t="shared" si="2"/>
        <v>46.666666666666664</v>
      </c>
    </row>
    <row r="71" spans="1:10" x14ac:dyDescent="0.3">
      <c r="A71" s="419"/>
      <c r="B71" s="397"/>
      <c r="C71" s="411"/>
      <c r="D71" s="61" t="s">
        <v>34</v>
      </c>
      <c r="E71" s="62">
        <v>2800</v>
      </c>
      <c r="G71" s="213">
        <v>2800</v>
      </c>
      <c r="H71" s="213">
        <f t="shared" si="0"/>
        <v>0</v>
      </c>
      <c r="I71" s="214">
        <f t="shared" si="1"/>
        <v>100</v>
      </c>
      <c r="J71" s="227">
        <f t="shared" si="2"/>
        <v>46.666666666666664</v>
      </c>
    </row>
    <row r="72" spans="1:10" x14ac:dyDescent="0.3">
      <c r="A72" s="419"/>
      <c r="B72" s="397"/>
      <c r="C72" s="412"/>
      <c r="D72" s="61" t="s">
        <v>30</v>
      </c>
      <c r="E72" s="62">
        <v>2800</v>
      </c>
      <c r="G72" s="213">
        <v>2800</v>
      </c>
      <c r="H72" s="213">
        <f t="shared" ref="H72:H135" si="3">E72-G72</f>
        <v>0</v>
      </c>
      <c r="I72" s="214">
        <f t="shared" ref="I72:I135" si="4">IFERROR(E72/G72*100,"-")</f>
        <v>100</v>
      </c>
      <c r="J72" s="227">
        <f t="shared" ref="J72:J135" si="5">E72/60</f>
        <v>46.666666666666664</v>
      </c>
    </row>
    <row r="73" spans="1:10" ht="17.399999999999999" customHeight="1" x14ac:dyDescent="0.3">
      <c r="A73" s="419"/>
      <c r="B73" s="397"/>
      <c r="C73" s="410" t="s">
        <v>620</v>
      </c>
      <c r="D73" s="61" t="s">
        <v>33</v>
      </c>
      <c r="E73" s="62">
        <v>2800</v>
      </c>
      <c r="G73" s="213">
        <v>2800</v>
      </c>
      <c r="H73" s="213">
        <f t="shared" si="3"/>
        <v>0</v>
      </c>
      <c r="I73" s="214">
        <f t="shared" si="4"/>
        <v>100</v>
      </c>
      <c r="J73" s="227">
        <f t="shared" si="5"/>
        <v>46.666666666666664</v>
      </c>
    </row>
    <row r="74" spans="1:10" x14ac:dyDescent="0.3">
      <c r="A74" s="419"/>
      <c r="B74" s="397"/>
      <c r="C74" s="411"/>
      <c r="D74" s="61" t="s">
        <v>34</v>
      </c>
      <c r="E74" s="62">
        <v>2800</v>
      </c>
      <c r="G74" s="213">
        <v>2800</v>
      </c>
      <c r="H74" s="213">
        <f t="shared" si="3"/>
        <v>0</v>
      </c>
      <c r="I74" s="214">
        <f t="shared" si="4"/>
        <v>100</v>
      </c>
      <c r="J74" s="227">
        <f t="shared" si="5"/>
        <v>46.666666666666664</v>
      </c>
    </row>
    <row r="75" spans="1:10" x14ac:dyDescent="0.3">
      <c r="A75" s="419"/>
      <c r="B75" s="397"/>
      <c r="C75" s="412"/>
      <c r="D75" s="61" t="s">
        <v>30</v>
      </c>
      <c r="E75" s="62">
        <v>2800</v>
      </c>
      <c r="G75" s="213">
        <v>2800</v>
      </c>
      <c r="H75" s="213">
        <f t="shared" si="3"/>
        <v>0</v>
      </c>
      <c r="I75" s="214">
        <f t="shared" si="4"/>
        <v>100</v>
      </c>
      <c r="J75" s="227">
        <f t="shared" si="5"/>
        <v>46.666666666666664</v>
      </c>
    </row>
    <row r="76" spans="1:10" ht="17.399999999999999" customHeight="1" x14ac:dyDescent="0.3">
      <c r="A76" s="419"/>
      <c r="B76" s="397"/>
      <c r="C76" s="410" t="s">
        <v>621</v>
      </c>
      <c r="D76" s="61" t="s">
        <v>33</v>
      </c>
      <c r="E76" s="62">
        <v>2800</v>
      </c>
      <c r="G76" s="213">
        <v>2800</v>
      </c>
      <c r="H76" s="213">
        <f t="shared" si="3"/>
        <v>0</v>
      </c>
      <c r="I76" s="214">
        <f t="shared" si="4"/>
        <v>100</v>
      </c>
      <c r="J76" s="227">
        <f t="shared" si="5"/>
        <v>46.666666666666664</v>
      </c>
    </row>
    <row r="77" spans="1:10" x14ac:dyDescent="0.3">
      <c r="A77" s="419"/>
      <c r="B77" s="397"/>
      <c r="C77" s="411"/>
      <c r="D77" s="61" t="s">
        <v>34</v>
      </c>
      <c r="E77" s="62">
        <v>2800</v>
      </c>
      <c r="G77" s="213">
        <v>2800</v>
      </c>
      <c r="H77" s="213">
        <f t="shared" si="3"/>
        <v>0</v>
      </c>
      <c r="I77" s="214">
        <f t="shared" si="4"/>
        <v>100</v>
      </c>
      <c r="J77" s="227">
        <f t="shared" si="5"/>
        <v>46.666666666666664</v>
      </c>
    </row>
    <row r="78" spans="1:10" x14ac:dyDescent="0.3">
      <c r="A78" s="419"/>
      <c r="B78" s="397"/>
      <c r="C78" s="412"/>
      <c r="D78" s="61" t="s">
        <v>30</v>
      </c>
      <c r="E78" s="62">
        <v>2800</v>
      </c>
      <c r="G78" s="213">
        <v>2800</v>
      </c>
      <c r="H78" s="213">
        <f t="shared" si="3"/>
        <v>0</v>
      </c>
      <c r="I78" s="214">
        <f t="shared" si="4"/>
        <v>100</v>
      </c>
      <c r="J78" s="227">
        <f t="shared" si="5"/>
        <v>46.666666666666664</v>
      </c>
    </row>
    <row r="79" spans="1:10" ht="17.399999999999999" customHeight="1" x14ac:dyDescent="0.3">
      <c r="A79" s="419"/>
      <c r="B79" s="397"/>
      <c r="C79" s="410" t="s">
        <v>622</v>
      </c>
      <c r="D79" s="61" t="s">
        <v>33</v>
      </c>
      <c r="E79" s="62">
        <v>2800</v>
      </c>
      <c r="G79" s="213">
        <v>2800</v>
      </c>
      <c r="H79" s="213">
        <f t="shared" si="3"/>
        <v>0</v>
      </c>
      <c r="I79" s="214">
        <f t="shared" si="4"/>
        <v>100</v>
      </c>
      <c r="J79" s="227">
        <f t="shared" si="5"/>
        <v>46.666666666666664</v>
      </c>
    </row>
    <row r="80" spans="1:10" x14ac:dyDescent="0.3">
      <c r="A80" s="419"/>
      <c r="B80" s="397"/>
      <c r="C80" s="411"/>
      <c r="D80" s="61" t="s">
        <v>34</v>
      </c>
      <c r="E80" s="62">
        <v>2800</v>
      </c>
      <c r="G80" s="213">
        <v>2800</v>
      </c>
      <c r="H80" s="213">
        <f t="shared" si="3"/>
        <v>0</v>
      </c>
      <c r="I80" s="214">
        <f t="shared" si="4"/>
        <v>100</v>
      </c>
      <c r="J80" s="227">
        <f t="shared" si="5"/>
        <v>46.666666666666664</v>
      </c>
    </row>
    <row r="81" spans="1:10" x14ac:dyDescent="0.3">
      <c r="A81" s="419"/>
      <c r="B81" s="397"/>
      <c r="C81" s="412"/>
      <c r="D81" s="61" t="s">
        <v>30</v>
      </c>
      <c r="E81" s="62">
        <v>2800</v>
      </c>
      <c r="G81" s="213">
        <v>2800</v>
      </c>
      <c r="H81" s="213">
        <f t="shared" si="3"/>
        <v>0</v>
      </c>
      <c r="I81" s="214">
        <f t="shared" si="4"/>
        <v>100</v>
      </c>
      <c r="J81" s="227">
        <f t="shared" si="5"/>
        <v>46.666666666666664</v>
      </c>
    </row>
    <row r="82" spans="1:10" ht="17.399999999999999" customHeight="1" x14ac:dyDescent="0.3">
      <c r="A82" s="419"/>
      <c r="B82" s="397"/>
      <c r="C82" s="410" t="s">
        <v>623</v>
      </c>
      <c r="D82" s="61" t="s">
        <v>33</v>
      </c>
      <c r="E82" s="62">
        <v>2800</v>
      </c>
      <c r="G82" s="213">
        <v>2800</v>
      </c>
      <c r="H82" s="213">
        <f t="shared" si="3"/>
        <v>0</v>
      </c>
      <c r="I82" s="214">
        <f t="shared" si="4"/>
        <v>100</v>
      </c>
      <c r="J82" s="227">
        <f t="shared" si="5"/>
        <v>46.666666666666664</v>
      </c>
    </row>
    <row r="83" spans="1:10" x14ac:dyDescent="0.3">
      <c r="A83" s="419"/>
      <c r="B83" s="397"/>
      <c r="C83" s="411"/>
      <c r="D83" s="61" t="s">
        <v>34</v>
      </c>
      <c r="E83" s="62">
        <v>2800</v>
      </c>
      <c r="G83" s="213">
        <v>2800</v>
      </c>
      <c r="H83" s="213">
        <f t="shared" si="3"/>
        <v>0</v>
      </c>
      <c r="I83" s="214">
        <f t="shared" si="4"/>
        <v>100</v>
      </c>
      <c r="J83" s="227">
        <f t="shared" si="5"/>
        <v>46.666666666666664</v>
      </c>
    </row>
    <row r="84" spans="1:10" x14ac:dyDescent="0.3">
      <c r="A84" s="419"/>
      <c r="B84" s="397"/>
      <c r="C84" s="412"/>
      <c r="D84" s="61" t="s">
        <v>30</v>
      </c>
      <c r="E84" s="62">
        <v>2800</v>
      </c>
      <c r="G84" s="213">
        <v>2800</v>
      </c>
      <c r="H84" s="213">
        <f t="shared" si="3"/>
        <v>0</v>
      </c>
      <c r="I84" s="214">
        <f t="shared" si="4"/>
        <v>100</v>
      </c>
      <c r="J84" s="227">
        <f t="shared" si="5"/>
        <v>46.666666666666664</v>
      </c>
    </row>
    <row r="85" spans="1:10" ht="17.399999999999999" customHeight="1" x14ac:dyDescent="0.3">
      <c r="A85" s="419"/>
      <c r="B85" s="397"/>
      <c r="C85" s="410" t="s">
        <v>624</v>
      </c>
      <c r="D85" s="61" t="s">
        <v>33</v>
      </c>
      <c r="E85" s="62">
        <v>2800</v>
      </c>
      <c r="G85" s="213">
        <v>2800</v>
      </c>
      <c r="H85" s="213">
        <f t="shared" si="3"/>
        <v>0</v>
      </c>
      <c r="I85" s="214">
        <f t="shared" si="4"/>
        <v>100</v>
      </c>
      <c r="J85" s="227">
        <f t="shared" si="5"/>
        <v>46.666666666666664</v>
      </c>
    </row>
    <row r="86" spans="1:10" x14ac:dyDescent="0.3">
      <c r="A86" s="419"/>
      <c r="B86" s="397"/>
      <c r="C86" s="411"/>
      <c r="D86" s="61" t="s">
        <v>34</v>
      </c>
      <c r="E86" s="62">
        <v>2800</v>
      </c>
      <c r="G86" s="213">
        <v>2800</v>
      </c>
      <c r="H86" s="213">
        <f t="shared" si="3"/>
        <v>0</v>
      </c>
      <c r="I86" s="214">
        <f t="shared" si="4"/>
        <v>100</v>
      </c>
      <c r="J86" s="227">
        <f t="shared" si="5"/>
        <v>46.666666666666664</v>
      </c>
    </row>
    <row r="87" spans="1:10" x14ac:dyDescent="0.3">
      <c r="A87" s="419"/>
      <c r="B87" s="397"/>
      <c r="C87" s="412"/>
      <c r="D87" s="61" t="s">
        <v>30</v>
      </c>
      <c r="E87" s="62">
        <v>2800</v>
      </c>
      <c r="G87" s="213">
        <v>2800</v>
      </c>
      <c r="H87" s="213">
        <f t="shared" si="3"/>
        <v>0</v>
      </c>
      <c r="I87" s="214">
        <f t="shared" si="4"/>
        <v>100</v>
      </c>
      <c r="J87" s="227">
        <f t="shared" si="5"/>
        <v>46.666666666666664</v>
      </c>
    </row>
    <row r="88" spans="1:10" ht="17.399999999999999" customHeight="1" x14ac:dyDescent="0.3">
      <c r="A88" s="419"/>
      <c r="B88" s="397"/>
      <c r="C88" s="410" t="s">
        <v>625</v>
      </c>
      <c r="D88" s="61" t="s">
        <v>33</v>
      </c>
      <c r="E88" s="62">
        <v>2800</v>
      </c>
      <c r="G88" s="213">
        <v>2800</v>
      </c>
      <c r="H88" s="213">
        <f t="shared" si="3"/>
        <v>0</v>
      </c>
      <c r="I88" s="214">
        <f t="shared" si="4"/>
        <v>100</v>
      </c>
      <c r="J88" s="227">
        <f t="shared" si="5"/>
        <v>46.666666666666664</v>
      </c>
    </row>
    <row r="89" spans="1:10" x14ac:dyDescent="0.3">
      <c r="A89" s="419"/>
      <c r="B89" s="397"/>
      <c r="C89" s="411"/>
      <c r="D89" s="61" t="s">
        <v>34</v>
      </c>
      <c r="E89" s="62">
        <v>2800</v>
      </c>
      <c r="G89" s="213">
        <v>2800</v>
      </c>
      <c r="H89" s="213">
        <f t="shared" si="3"/>
        <v>0</v>
      </c>
      <c r="I89" s="214">
        <f t="shared" si="4"/>
        <v>100</v>
      </c>
      <c r="J89" s="227">
        <f t="shared" si="5"/>
        <v>46.666666666666664</v>
      </c>
    </row>
    <row r="90" spans="1:10" x14ac:dyDescent="0.3">
      <c r="A90" s="419"/>
      <c r="B90" s="397"/>
      <c r="C90" s="412"/>
      <c r="D90" s="61" t="s">
        <v>30</v>
      </c>
      <c r="E90" s="62">
        <v>2800</v>
      </c>
      <c r="G90" s="213">
        <v>2800</v>
      </c>
      <c r="H90" s="213">
        <f t="shared" si="3"/>
        <v>0</v>
      </c>
      <c r="I90" s="214">
        <f t="shared" si="4"/>
        <v>100</v>
      </c>
      <c r="J90" s="227">
        <f t="shared" si="5"/>
        <v>46.666666666666664</v>
      </c>
    </row>
    <row r="91" spans="1:10" x14ac:dyDescent="0.3">
      <c r="A91" s="419"/>
      <c r="B91" s="397"/>
      <c r="C91" s="410" t="s">
        <v>626</v>
      </c>
      <c r="D91" s="61" t="s">
        <v>33</v>
      </c>
      <c r="E91" s="62">
        <v>2800</v>
      </c>
      <c r="G91" s="213">
        <v>2800</v>
      </c>
      <c r="H91" s="213">
        <f t="shared" si="3"/>
        <v>0</v>
      </c>
      <c r="I91" s="214">
        <f t="shared" si="4"/>
        <v>100</v>
      </c>
      <c r="J91" s="227">
        <f t="shared" si="5"/>
        <v>46.666666666666664</v>
      </c>
    </row>
    <row r="92" spans="1:10" x14ac:dyDescent="0.3">
      <c r="A92" s="419"/>
      <c r="B92" s="397"/>
      <c r="C92" s="411"/>
      <c r="D92" s="61" t="s">
        <v>34</v>
      </c>
      <c r="E92" s="62">
        <v>2800</v>
      </c>
      <c r="G92" s="213">
        <v>2800</v>
      </c>
      <c r="H92" s="213">
        <f t="shared" si="3"/>
        <v>0</v>
      </c>
      <c r="I92" s="214">
        <f t="shared" si="4"/>
        <v>100</v>
      </c>
      <c r="J92" s="227">
        <f t="shared" si="5"/>
        <v>46.666666666666664</v>
      </c>
    </row>
    <row r="93" spans="1:10" x14ac:dyDescent="0.3">
      <c r="A93" s="419"/>
      <c r="B93" s="397"/>
      <c r="C93" s="412"/>
      <c r="D93" s="61" t="s">
        <v>30</v>
      </c>
      <c r="E93" s="62">
        <v>2800</v>
      </c>
      <c r="G93" s="213">
        <v>2800</v>
      </c>
      <c r="H93" s="213">
        <f t="shared" si="3"/>
        <v>0</v>
      </c>
      <c r="I93" s="214">
        <f t="shared" si="4"/>
        <v>100</v>
      </c>
      <c r="J93" s="227">
        <f t="shared" si="5"/>
        <v>46.666666666666664</v>
      </c>
    </row>
    <row r="94" spans="1:10" x14ac:dyDescent="0.3">
      <c r="A94" s="419"/>
      <c r="B94" s="397"/>
      <c r="C94" s="410" t="s">
        <v>627</v>
      </c>
      <c r="D94" s="61" t="s">
        <v>33</v>
      </c>
      <c r="E94" s="62">
        <v>2800</v>
      </c>
      <c r="G94" s="213">
        <v>2800</v>
      </c>
      <c r="H94" s="213">
        <f t="shared" si="3"/>
        <v>0</v>
      </c>
      <c r="I94" s="214">
        <f t="shared" si="4"/>
        <v>100</v>
      </c>
      <c r="J94" s="227">
        <f t="shared" si="5"/>
        <v>46.666666666666664</v>
      </c>
    </row>
    <row r="95" spans="1:10" x14ac:dyDescent="0.3">
      <c r="A95" s="419"/>
      <c r="B95" s="397"/>
      <c r="C95" s="411"/>
      <c r="D95" s="61" t="s">
        <v>34</v>
      </c>
      <c r="E95" s="62">
        <v>2800</v>
      </c>
      <c r="G95" s="213">
        <v>2800</v>
      </c>
      <c r="H95" s="213">
        <f t="shared" si="3"/>
        <v>0</v>
      </c>
      <c r="I95" s="214">
        <f t="shared" si="4"/>
        <v>100</v>
      </c>
      <c r="J95" s="227">
        <f t="shared" si="5"/>
        <v>46.666666666666664</v>
      </c>
    </row>
    <row r="96" spans="1:10" x14ac:dyDescent="0.3">
      <c r="A96" s="419"/>
      <c r="B96" s="397"/>
      <c r="C96" s="412"/>
      <c r="D96" s="61" t="s">
        <v>30</v>
      </c>
      <c r="E96" s="62">
        <v>2800</v>
      </c>
      <c r="G96" s="213">
        <v>2800</v>
      </c>
      <c r="H96" s="213">
        <f t="shared" si="3"/>
        <v>0</v>
      </c>
      <c r="I96" s="214">
        <f t="shared" si="4"/>
        <v>100</v>
      </c>
      <c r="J96" s="227">
        <f t="shared" si="5"/>
        <v>46.666666666666664</v>
      </c>
    </row>
    <row r="97" spans="1:10" x14ac:dyDescent="0.3">
      <c r="A97" s="419"/>
      <c r="B97" s="397"/>
      <c r="C97" s="410" t="s">
        <v>492</v>
      </c>
      <c r="D97" s="61" t="s">
        <v>33</v>
      </c>
      <c r="E97" s="62">
        <v>2800</v>
      </c>
      <c r="G97" s="213">
        <v>2800</v>
      </c>
      <c r="H97" s="213">
        <f t="shared" si="3"/>
        <v>0</v>
      </c>
      <c r="I97" s="214">
        <f t="shared" si="4"/>
        <v>100</v>
      </c>
      <c r="J97" s="227">
        <f t="shared" si="5"/>
        <v>46.666666666666664</v>
      </c>
    </row>
    <row r="98" spans="1:10" x14ac:dyDescent="0.3">
      <c r="A98" s="419"/>
      <c r="B98" s="397"/>
      <c r="C98" s="411"/>
      <c r="D98" s="61" t="s">
        <v>34</v>
      </c>
      <c r="E98" s="62">
        <v>2800</v>
      </c>
      <c r="G98" s="213">
        <v>2800</v>
      </c>
      <c r="H98" s="213">
        <f t="shared" si="3"/>
        <v>0</v>
      </c>
      <c r="I98" s="214">
        <f t="shared" si="4"/>
        <v>100</v>
      </c>
      <c r="J98" s="227">
        <f t="shared" si="5"/>
        <v>46.666666666666664</v>
      </c>
    </row>
    <row r="99" spans="1:10" x14ac:dyDescent="0.3">
      <c r="A99" s="419"/>
      <c r="B99" s="397"/>
      <c r="C99" s="412"/>
      <c r="D99" s="61" t="s">
        <v>30</v>
      </c>
      <c r="E99" s="62">
        <v>2800</v>
      </c>
      <c r="G99" s="213">
        <v>2800</v>
      </c>
      <c r="H99" s="213">
        <f t="shared" si="3"/>
        <v>0</v>
      </c>
      <c r="I99" s="214">
        <f t="shared" si="4"/>
        <v>100</v>
      </c>
      <c r="J99" s="227">
        <f t="shared" si="5"/>
        <v>46.666666666666664</v>
      </c>
    </row>
    <row r="100" spans="1:10" x14ac:dyDescent="0.3">
      <c r="A100" s="419"/>
      <c r="B100" s="397"/>
      <c r="C100" s="410" t="s">
        <v>628</v>
      </c>
      <c r="D100" s="61" t="s">
        <v>33</v>
      </c>
      <c r="E100" s="62">
        <v>2800</v>
      </c>
      <c r="G100" s="213">
        <v>2800</v>
      </c>
      <c r="H100" s="213">
        <f t="shared" si="3"/>
        <v>0</v>
      </c>
      <c r="I100" s="214">
        <f t="shared" si="4"/>
        <v>100</v>
      </c>
      <c r="J100" s="227">
        <f t="shared" si="5"/>
        <v>46.666666666666664</v>
      </c>
    </row>
    <row r="101" spans="1:10" x14ac:dyDescent="0.3">
      <c r="A101" s="419"/>
      <c r="B101" s="397"/>
      <c r="C101" s="411"/>
      <c r="D101" s="61" t="s">
        <v>34</v>
      </c>
      <c r="E101" s="62">
        <v>2800</v>
      </c>
      <c r="G101" s="213">
        <v>2800</v>
      </c>
      <c r="H101" s="213">
        <f t="shared" si="3"/>
        <v>0</v>
      </c>
      <c r="I101" s="214">
        <f t="shared" si="4"/>
        <v>100</v>
      </c>
      <c r="J101" s="227">
        <f t="shared" si="5"/>
        <v>46.666666666666664</v>
      </c>
    </row>
    <row r="102" spans="1:10" x14ac:dyDescent="0.3">
      <c r="A102" s="419"/>
      <c r="B102" s="397"/>
      <c r="C102" s="412"/>
      <c r="D102" s="61" t="s">
        <v>30</v>
      </c>
      <c r="E102" s="62">
        <v>2800</v>
      </c>
      <c r="G102" s="213">
        <v>2800</v>
      </c>
      <c r="H102" s="213">
        <f t="shared" si="3"/>
        <v>0</v>
      </c>
      <c r="I102" s="214">
        <f t="shared" si="4"/>
        <v>100</v>
      </c>
      <c r="J102" s="227">
        <f t="shared" si="5"/>
        <v>46.666666666666664</v>
      </c>
    </row>
    <row r="103" spans="1:10" x14ac:dyDescent="0.3">
      <c r="A103" s="419"/>
      <c r="B103" s="397"/>
      <c r="C103" s="410" t="s">
        <v>629</v>
      </c>
      <c r="D103" s="61" t="s">
        <v>33</v>
      </c>
      <c r="E103" s="62">
        <v>2800</v>
      </c>
      <c r="G103" s="213">
        <v>2800</v>
      </c>
      <c r="H103" s="213">
        <f t="shared" si="3"/>
        <v>0</v>
      </c>
      <c r="I103" s="214">
        <f t="shared" si="4"/>
        <v>100</v>
      </c>
      <c r="J103" s="227">
        <f t="shared" si="5"/>
        <v>46.666666666666664</v>
      </c>
    </row>
    <row r="104" spans="1:10" x14ac:dyDescent="0.3">
      <c r="A104" s="419"/>
      <c r="B104" s="397"/>
      <c r="C104" s="411"/>
      <c r="D104" s="61" t="s">
        <v>34</v>
      </c>
      <c r="E104" s="62">
        <v>2800</v>
      </c>
      <c r="G104" s="213">
        <v>2800</v>
      </c>
      <c r="H104" s="213">
        <f t="shared" si="3"/>
        <v>0</v>
      </c>
      <c r="I104" s="214">
        <f t="shared" si="4"/>
        <v>100</v>
      </c>
      <c r="J104" s="227">
        <f t="shared" si="5"/>
        <v>46.666666666666664</v>
      </c>
    </row>
    <row r="105" spans="1:10" x14ac:dyDescent="0.3">
      <c r="A105" s="419"/>
      <c r="B105" s="397"/>
      <c r="C105" s="412"/>
      <c r="D105" s="61" t="s">
        <v>30</v>
      </c>
      <c r="E105" s="62">
        <v>2800</v>
      </c>
      <c r="G105" s="213">
        <v>2800</v>
      </c>
      <c r="H105" s="213">
        <f t="shared" si="3"/>
        <v>0</v>
      </c>
      <c r="I105" s="214">
        <f t="shared" si="4"/>
        <v>100</v>
      </c>
      <c r="J105" s="227">
        <f t="shared" si="5"/>
        <v>46.666666666666664</v>
      </c>
    </row>
    <row r="106" spans="1:10" x14ac:dyDescent="0.3">
      <c r="A106" s="419"/>
      <c r="B106" s="397"/>
      <c r="C106" s="410" t="s">
        <v>630</v>
      </c>
      <c r="D106" s="61" t="s">
        <v>33</v>
      </c>
      <c r="E106" s="62">
        <v>2800</v>
      </c>
      <c r="G106" s="213">
        <v>2800</v>
      </c>
      <c r="H106" s="213">
        <f t="shared" si="3"/>
        <v>0</v>
      </c>
      <c r="I106" s="214">
        <f t="shared" si="4"/>
        <v>100</v>
      </c>
      <c r="J106" s="227">
        <f t="shared" si="5"/>
        <v>46.666666666666664</v>
      </c>
    </row>
    <row r="107" spans="1:10" x14ac:dyDescent="0.3">
      <c r="A107" s="419"/>
      <c r="B107" s="397"/>
      <c r="C107" s="411"/>
      <c r="D107" s="61" t="s">
        <v>34</v>
      </c>
      <c r="E107" s="62">
        <v>2800</v>
      </c>
      <c r="G107" s="213">
        <v>2800</v>
      </c>
      <c r="H107" s="213">
        <f t="shared" si="3"/>
        <v>0</v>
      </c>
      <c r="I107" s="214">
        <f t="shared" si="4"/>
        <v>100</v>
      </c>
      <c r="J107" s="227">
        <f t="shared" si="5"/>
        <v>46.666666666666664</v>
      </c>
    </row>
    <row r="108" spans="1:10" x14ac:dyDescent="0.3">
      <c r="A108" s="419"/>
      <c r="B108" s="397"/>
      <c r="C108" s="412"/>
      <c r="D108" s="61" t="s">
        <v>30</v>
      </c>
      <c r="E108" s="62">
        <v>2800</v>
      </c>
      <c r="G108" s="213">
        <v>2800</v>
      </c>
      <c r="H108" s="213">
        <f t="shared" si="3"/>
        <v>0</v>
      </c>
      <c r="I108" s="214">
        <f t="shared" si="4"/>
        <v>100</v>
      </c>
      <c r="J108" s="227">
        <f t="shared" si="5"/>
        <v>46.666666666666664</v>
      </c>
    </row>
    <row r="109" spans="1:10" ht="17.399999999999999" customHeight="1" x14ac:dyDescent="0.3">
      <c r="A109" s="419"/>
      <c r="B109" s="397"/>
      <c r="C109" s="410" t="s">
        <v>631</v>
      </c>
      <c r="D109" s="61" t="s">
        <v>33</v>
      </c>
      <c r="E109" s="62">
        <v>2800</v>
      </c>
      <c r="G109" s="213">
        <v>2800</v>
      </c>
      <c r="H109" s="213">
        <f t="shared" si="3"/>
        <v>0</v>
      </c>
      <c r="I109" s="214">
        <f t="shared" si="4"/>
        <v>100</v>
      </c>
      <c r="J109" s="227">
        <f t="shared" si="5"/>
        <v>46.666666666666664</v>
      </c>
    </row>
    <row r="110" spans="1:10" x14ac:dyDescent="0.3">
      <c r="A110" s="419"/>
      <c r="B110" s="397"/>
      <c r="C110" s="411"/>
      <c r="D110" s="61" t="s">
        <v>34</v>
      </c>
      <c r="E110" s="62">
        <v>2800</v>
      </c>
      <c r="G110" s="213">
        <v>2800</v>
      </c>
      <c r="H110" s="213">
        <f t="shared" si="3"/>
        <v>0</v>
      </c>
      <c r="I110" s="214">
        <f t="shared" si="4"/>
        <v>100</v>
      </c>
      <c r="J110" s="227">
        <f t="shared" si="5"/>
        <v>46.666666666666664</v>
      </c>
    </row>
    <row r="111" spans="1:10" x14ac:dyDescent="0.3">
      <c r="A111" s="419"/>
      <c r="B111" s="397"/>
      <c r="C111" s="412"/>
      <c r="D111" s="61" t="s">
        <v>30</v>
      </c>
      <c r="E111" s="62">
        <v>2800</v>
      </c>
      <c r="G111" s="213">
        <v>2800</v>
      </c>
      <c r="H111" s="213">
        <f t="shared" si="3"/>
        <v>0</v>
      </c>
      <c r="I111" s="214">
        <f t="shared" si="4"/>
        <v>100</v>
      </c>
      <c r="J111" s="227">
        <f t="shared" si="5"/>
        <v>46.666666666666664</v>
      </c>
    </row>
    <row r="112" spans="1:10" ht="17.399999999999999" customHeight="1" x14ac:dyDescent="0.3">
      <c r="A112" s="419"/>
      <c r="B112" s="397"/>
      <c r="C112" s="410" t="s">
        <v>632</v>
      </c>
      <c r="D112" s="61" t="s">
        <v>33</v>
      </c>
      <c r="E112" s="62">
        <v>2800</v>
      </c>
      <c r="G112" s="213">
        <v>2800</v>
      </c>
      <c r="H112" s="213">
        <f t="shared" si="3"/>
        <v>0</v>
      </c>
      <c r="I112" s="214">
        <f t="shared" si="4"/>
        <v>100</v>
      </c>
      <c r="J112" s="227">
        <f t="shared" si="5"/>
        <v>46.666666666666664</v>
      </c>
    </row>
    <row r="113" spans="1:10" x14ac:dyDescent="0.3">
      <c r="A113" s="419"/>
      <c r="B113" s="397"/>
      <c r="C113" s="411"/>
      <c r="D113" s="61" t="s">
        <v>34</v>
      </c>
      <c r="E113" s="62">
        <v>2800</v>
      </c>
      <c r="G113" s="213">
        <v>2800</v>
      </c>
      <c r="H113" s="213">
        <f t="shared" si="3"/>
        <v>0</v>
      </c>
      <c r="I113" s="214">
        <f t="shared" si="4"/>
        <v>100</v>
      </c>
      <c r="J113" s="227">
        <f t="shared" si="5"/>
        <v>46.666666666666664</v>
      </c>
    </row>
    <row r="114" spans="1:10" x14ac:dyDescent="0.3">
      <c r="A114" s="419"/>
      <c r="B114" s="397"/>
      <c r="C114" s="412"/>
      <c r="D114" s="61" t="s">
        <v>30</v>
      </c>
      <c r="E114" s="62">
        <v>2800</v>
      </c>
      <c r="G114" s="213">
        <v>2800</v>
      </c>
      <c r="H114" s="213">
        <f t="shared" si="3"/>
        <v>0</v>
      </c>
      <c r="I114" s="214">
        <f t="shared" si="4"/>
        <v>100</v>
      </c>
      <c r="J114" s="227">
        <f t="shared" si="5"/>
        <v>46.666666666666664</v>
      </c>
    </row>
    <row r="115" spans="1:10" x14ac:dyDescent="0.3">
      <c r="A115" s="419"/>
      <c r="B115" s="397"/>
      <c r="C115" s="410" t="s">
        <v>474</v>
      </c>
      <c r="D115" s="61" t="s">
        <v>33</v>
      </c>
      <c r="E115" s="62">
        <v>2800</v>
      </c>
      <c r="G115" s="213">
        <v>2800</v>
      </c>
      <c r="H115" s="213">
        <f t="shared" si="3"/>
        <v>0</v>
      </c>
      <c r="I115" s="214">
        <f t="shared" si="4"/>
        <v>100</v>
      </c>
      <c r="J115" s="227">
        <f t="shared" si="5"/>
        <v>46.666666666666664</v>
      </c>
    </row>
    <row r="116" spans="1:10" x14ac:dyDescent="0.3">
      <c r="A116" s="419"/>
      <c r="B116" s="397"/>
      <c r="C116" s="411"/>
      <c r="D116" s="61" t="s">
        <v>34</v>
      </c>
      <c r="E116" s="62">
        <v>2800</v>
      </c>
      <c r="G116" s="213">
        <v>2800</v>
      </c>
      <c r="H116" s="213">
        <f t="shared" si="3"/>
        <v>0</v>
      </c>
      <c r="I116" s="214">
        <f t="shared" si="4"/>
        <v>100</v>
      </c>
      <c r="J116" s="227">
        <f t="shared" si="5"/>
        <v>46.666666666666664</v>
      </c>
    </row>
    <row r="117" spans="1:10" x14ac:dyDescent="0.3">
      <c r="A117" s="419"/>
      <c r="B117" s="397"/>
      <c r="C117" s="412"/>
      <c r="D117" s="61" t="s">
        <v>30</v>
      </c>
      <c r="E117" s="62">
        <v>2800</v>
      </c>
      <c r="G117" s="213">
        <v>2800</v>
      </c>
      <c r="H117" s="213">
        <f t="shared" si="3"/>
        <v>0</v>
      </c>
      <c r="I117" s="214">
        <f t="shared" si="4"/>
        <v>100</v>
      </c>
      <c r="J117" s="227">
        <f t="shared" si="5"/>
        <v>46.666666666666664</v>
      </c>
    </row>
    <row r="118" spans="1:10" ht="17.399999999999999" customHeight="1" x14ac:dyDescent="0.3">
      <c r="A118" s="419"/>
      <c r="B118" s="397"/>
      <c r="C118" s="410" t="s">
        <v>633</v>
      </c>
      <c r="D118" s="61" t="s">
        <v>33</v>
      </c>
      <c r="E118" s="62">
        <v>2800</v>
      </c>
      <c r="G118" s="213">
        <v>2800</v>
      </c>
      <c r="H118" s="213">
        <f t="shared" si="3"/>
        <v>0</v>
      </c>
      <c r="I118" s="214">
        <f t="shared" si="4"/>
        <v>100</v>
      </c>
      <c r="J118" s="227">
        <f t="shared" si="5"/>
        <v>46.666666666666664</v>
      </c>
    </row>
    <row r="119" spans="1:10" x14ac:dyDescent="0.3">
      <c r="A119" s="419"/>
      <c r="B119" s="397"/>
      <c r="C119" s="411"/>
      <c r="D119" s="61" t="s">
        <v>34</v>
      </c>
      <c r="E119" s="62">
        <v>2800</v>
      </c>
      <c r="G119" s="213">
        <v>2800</v>
      </c>
      <c r="H119" s="213">
        <f t="shared" si="3"/>
        <v>0</v>
      </c>
      <c r="I119" s="214">
        <f t="shared" si="4"/>
        <v>100</v>
      </c>
      <c r="J119" s="227">
        <f t="shared" si="5"/>
        <v>46.666666666666664</v>
      </c>
    </row>
    <row r="120" spans="1:10" x14ac:dyDescent="0.3">
      <c r="A120" s="419"/>
      <c r="B120" s="397"/>
      <c r="C120" s="412"/>
      <c r="D120" s="61" t="s">
        <v>30</v>
      </c>
      <c r="E120" s="62">
        <v>2800</v>
      </c>
      <c r="G120" s="213">
        <v>2800</v>
      </c>
      <c r="H120" s="213">
        <f t="shared" si="3"/>
        <v>0</v>
      </c>
      <c r="I120" s="214">
        <f t="shared" si="4"/>
        <v>100</v>
      </c>
      <c r="J120" s="227">
        <f t="shared" si="5"/>
        <v>46.666666666666664</v>
      </c>
    </row>
    <row r="121" spans="1:10" x14ac:dyDescent="0.3">
      <c r="A121" s="419"/>
      <c r="B121" s="397"/>
      <c r="C121" s="410" t="s">
        <v>476</v>
      </c>
      <c r="D121" s="61" t="s">
        <v>33</v>
      </c>
      <c r="E121" s="62">
        <v>2800</v>
      </c>
      <c r="G121" s="213">
        <v>2800</v>
      </c>
      <c r="H121" s="213">
        <f t="shared" si="3"/>
        <v>0</v>
      </c>
      <c r="I121" s="214">
        <f t="shared" si="4"/>
        <v>100</v>
      </c>
      <c r="J121" s="227">
        <f t="shared" si="5"/>
        <v>46.666666666666664</v>
      </c>
    </row>
    <row r="122" spans="1:10" x14ac:dyDescent="0.3">
      <c r="A122" s="419"/>
      <c r="B122" s="397"/>
      <c r="C122" s="411"/>
      <c r="D122" s="61" t="s">
        <v>34</v>
      </c>
      <c r="E122" s="62">
        <v>2800</v>
      </c>
      <c r="G122" s="213">
        <v>2800</v>
      </c>
      <c r="H122" s="213">
        <f t="shared" si="3"/>
        <v>0</v>
      </c>
      <c r="I122" s="214">
        <f t="shared" si="4"/>
        <v>100</v>
      </c>
      <c r="J122" s="227">
        <f t="shared" si="5"/>
        <v>46.666666666666664</v>
      </c>
    </row>
    <row r="123" spans="1:10" x14ac:dyDescent="0.3">
      <c r="A123" s="419"/>
      <c r="B123" s="397"/>
      <c r="C123" s="412"/>
      <c r="D123" s="61" t="s">
        <v>30</v>
      </c>
      <c r="E123" s="62">
        <v>2800</v>
      </c>
      <c r="G123" s="213">
        <v>2800</v>
      </c>
      <c r="H123" s="213">
        <f t="shared" si="3"/>
        <v>0</v>
      </c>
      <c r="I123" s="214">
        <f t="shared" si="4"/>
        <v>100</v>
      </c>
      <c r="J123" s="227">
        <f t="shared" si="5"/>
        <v>46.666666666666664</v>
      </c>
    </row>
    <row r="124" spans="1:10" x14ac:dyDescent="0.3">
      <c r="A124" s="419"/>
      <c r="B124" s="397"/>
      <c r="C124" s="410" t="s">
        <v>634</v>
      </c>
      <c r="D124" s="61" t="s">
        <v>33</v>
      </c>
      <c r="E124" s="62">
        <v>2800</v>
      </c>
      <c r="G124" s="213">
        <v>2800</v>
      </c>
      <c r="H124" s="213">
        <f t="shared" si="3"/>
        <v>0</v>
      </c>
      <c r="I124" s="214">
        <f t="shared" si="4"/>
        <v>100</v>
      </c>
      <c r="J124" s="227">
        <f t="shared" si="5"/>
        <v>46.666666666666664</v>
      </c>
    </row>
    <row r="125" spans="1:10" x14ac:dyDescent="0.3">
      <c r="A125" s="419"/>
      <c r="B125" s="397"/>
      <c r="C125" s="411"/>
      <c r="D125" s="61" t="s">
        <v>34</v>
      </c>
      <c r="E125" s="62">
        <v>2800</v>
      </c>
      <c r="G125" s="213">
        <v>2800</v>
      </c>
      <c r="H125" s="213">
        <f t="shared" si="3"/>
        <v>0</v>
      </c>
      <c r="I125" s="214">
        <f t="shared" si="4"/>
        <v>100</v>
      </c>
      <c r="J125" s="227">
        <f t="shared" si="5"/>
        <v>46.666666666666664</v>
      </c>
    </row>
    <row r="126" spans="1:10" x14ac:dyDescent="0.3">
      <c r="A126" s="419"/>
      <c r="B126" s="397"/>
      <c r="C126" s="412"/>
      <c r="D126" s="61" t="s">
        <v>30</v>
      </c>
      <c r="E126" s="62">
        <v>2800</v>
      </c>
      <c r="G126" s="213">
        <v>2800</v>
      </c>
      <c r="H126" s="213">
        <f t="shared" si="3"/>
        <v>0</v>
      </c>
      <c r="I126" s="214">
        <f t="shared" si="4"/>
        <v>100</v>
      </c>
      <c r="J126" s="227">
        <f t="shared" si="5"/>
        <v>46.666666666666664</v>
      </c>
    </row>
    <row r="127" spans="1:10" x14ac:dyDescent="0.3">
      <c r="A127" s="419"/>
      <c r="B127" s="397"/>
      <c r="C127" s="410" t="s">
        <v>462</v>
      </c>
      <c r="D127" s="61" t="s">
        <v>33</v>
      </c>
      <c r="E127" s="62">
        <v>2800</v>
      </c>
      <c r="G127" s="213">
        <v>2800</v>
      </c>
      <c r="H127" s="213">
        <f t="shared" si="3"/>
        <v>0</v>
      </c>
      <c r="I127" s="214">
        <f t="shared" si="4"/>
        <v>100</v>
      </c>
      <c r="J127" s="227">
        <f t="shared" si="5"/>
        <v>46.666666666666664</v>
      </c>
    </row>
    <row r="128" spans="1:10" x14ac:dyDescent="0.3">
      <c r="A128" s="419"/>
      <c r="B128" s="397"/>
      <c r="C128" s="411"/>
      <c r="D128" s="61" t="s">
        <v>34</v>
      </c>
      <c r="E128" s="62">
        <v>2800</v>
      </c>
      <c r="G128" s="213">
        <v>2800</v>
      </c>
      <c r="H128" s="213">
        <f t="shared" si="3"/>
        <v>0</v>
      </c>
      <c r="I128" s="214">
        <f t="shared" si="4"/>
        <v>100</v>
      </c>
      <c r="J128" s="227">
        <f t="shared" si="5"/>
        <v>46.666666666666664</v>
      </c>
    </row>
    <row r="129" spans="1:10" x14ac:dyDescent="0.3">
      <c r="A129" s="419"/>
      <c r="B129" s="397"/>
      <c r="C129" s="412"/>
      <c r="D129" s="61" t="s">
        <v>30</v>
      </c>
      <c r="E129" s="62">
        <v>2800</v>
      </c>
      <c r="G129" s="213">
        <v>2800</v>
      </c>
      <c r="H129" s="213">
        <f t="shared" si="3"/>
        <v>0</v>
      </c>
      <c r="I129" s="214">
        <f t="shared" si="4"/>
        <v>100</v>
      </c>
      <c r="J129" s="227">
        <f t="shared" si="5"/>
        <v>46.666666666666664</v>
      </c>
    </row>
    <row r="130" spans="1:10" x14ac:dyDescent="0.3">
      <c r="A130" s="419"/>
      <c r="B130" s="397"/>
      <c r="C130" s="410" t="s">
        <v>635</v>
      </c>
      <c r="D130" s="61" t="s">
        <v>33</v>
      </c>
      <c r="E130" s="62">
        <v>2800</v>
      </c>
      <c r="G130" s="213">
        <v>2800</v>
      </c>
      <c r="H130" s="213">
        <f t="shared" si="3"/>
        <v>0</v>
      </c>
      <c r="I130" s="214">
        <f t="shared" si="4"/>
        <v>100</v>
      </c>
      <c r="J130" s="227">
        <f t="shared" si="5"/>
        <v>46.666666666666664</v>
      </c>
    </row>
    <row r="131" spans="1:10" x14ac:dyDescent="0.3">
      <c r="A131" s="419"/>
      <c r="B131" s="397"/>
      <c r="C131" s="411"/>
      <c r="D131" s="61" t="s">
        <v>34</v>
      </c>
      <c r="E131" s="62">
        <v>2800</v>
      </c>
      <c r="G131" s="213">
        <v>2800</v>
      </c>
      <c r="H131" s="213">
        <f t="shared" si="3"/>
        <v>0</v>
      </c>
      <c r="I131" s="214">
        <f t="shared" si="4"/>
        <v>100</v>
      </c>
      <c r="J131" s="227">
        <f t="shared" si="5"/>
        <v>46.666666666666664</v>
      </c>
    </row>
    <row r="132" spans="1:10" x14ac:dyDescent="0.3">
      <c r="A132" s="419"/>
      <c r="B132" s="397"/>
      <c r="C132" s="412"/>
      <c r="D132" s="61" t="s">
        <v>30</v>
      </c>
      <c r="E132" s="62">
        <v>2800</v>
      </c>
      <c r="G132" s="213">
        <v>2800</v>
      </c>
      <c r="H132" s="213">
        <f t="shared" si="3"/>
        <v>0</v>
      </c>
      <c r="I132" s="214">
        <f t="shared" si="4"/>
        <v>100</v>
      </c>
      <c r="J132" s="227">
        <f t="shared" si="5"/>
        <v>46.666666666666664</v>
      </c>
    </row>
    <row r="133" spans="1:10" x14ac:dyDescent="0.3">
      <c r="A133" s="419"/>
      <c r="B133" s="397"/>
      <c r="C133" s="410" t="s">
        <v>636</v>
      </c>
      <c r="D133" s="61" t="s">
        <v>33</v>
      </c>
      <c r="E133" s="62">
        <v>2800</v>
      </c>
      <c r="G133" s="213">
        <v>2800</v>
      </c>
      <c r="H133" s="213">
        <f t="shared" si="3"/>
        <v>0</v>
      </c>
      <c r="I133" s="214">
        <f t="shared" si="4"/>
        <v>100</v>
      </c>
      <c r="J133" s="227">
        <f t="shared" si="5"/>
        <v>46.666666666666664</v>
      </c>
    </row>
    <row r="134" spans="1:10" x14ac:dyDescent="0.3">
      <c r="A134" s="419"/>
      <c r="B134" s="397"/>
      <c r="C134" s="411"/>
      <c r="D134" s="61" t="s">
        <v>34</v>
      </c>
      <c r="E134" s="62">
        <v>2800</v>
      </c>
      <c r="G134" s="213">
        <v>2800</v>
      </c>
      <c r="H134" s="213">
        <f t="shared" si="3"/>
        <v>0</v>
      </c>
      <c r="I134" s="214">
        <f t="shared" si="4"/>
        <v>100</v>
      </c>
      <c r="J134" s="227">
        <f t="shared" si="5"/>
        <v>46.666666666666664</v>
      </c>
    </row>
    <row r="135" spans="1:10" x14ac:dyDescent="0.3">
      <c r="A135" s="419"/>
      <c r="B135" s="397"/>
      <c r="C135" s="412"/>
      <c r="D135" s="61" t="s">
        <v>30</v>
      </c>
      <c r="E135" s="62">
        <v>2800</v>
      </c>
      <c r="G135" s="213">
        <v>2800</v>
      </c>
      <c r="H135" s="213">
        <f t="shared" si="3"/>
        <v>0</v>
      </c>
      <c r="I135" s="214">
        <f t="shared" si="4"/>
        <v>100</v>
      </c>
      <c r="J135" s="227">
        <f t="shared" si="5"/>
        <v>46.666666666666664</v>
      </c>
    </row>
    <row r="136" spans="1:10" ht="17.399999999999999" customHeight="1" x14ac:dyDescent="0.3">
      <c r="A136" s="419"/>
      <c r="B136" s="397"/>
      <c r="C136" s="410" t="s">
        <v>637</v>
      </c>
      <c r="D136" s="61" t="s">
        <v>33</v>
      </c>
      <c r="E136" s="62">
        <v>2800</v>
      </c>
      <c r="G136" s="213">
        <v>2800</v>
      </c>
      <c r="H136" s="213">
        <f t="shared" ref="H136:H270" si="6">E136-G136</f>
        <v>0</v>
      </c>
      <c r="I136" s="214">
        <f t="shared" ref="I136:I270" si="7">IFERROR(E136/G136*100,"-")</f>
        <v>100</v>
      </c>
      <c r="J136" s="227">
        <f t="shared" ref="J136:J270" si="8">E136/60</f>
        <v>46.666666666666664</v>
      </c>
    </row>
    <row r="137" spans="1:10" x14ac:dyDescent="0.3">
      <c r="A137" s="419"/>
      <c r="B137" s="397"/>
      <c r="C137" s="411"/>
      <c r="D137" s="61" t="s">
        <v>34</v>
      </c>
      <c r="E137" s="62">
        <v>2800</v>
      </c>
      <c r="G137" s="213">
        <v>2800</v>
      </c>
      <c r="H137" s="213">
        <f t="shared" si="6"/>
        <v>0</v>
      </c>
      <c r="I137" s="214">
        <f t="shared" si="7"/>
        <v>100</v>
      </c>
      <c r="J137" s="227">
        <f t="shared" si="8"/>
        <v>46.666666666666664</v>
      </c>
    </row>
    <row r="138" spans="1:10" x14ac:dyDescent="0.3">
      <c r="A138" s="419"/>
      <c r="B138" s="397"/>
      <c r="C138" s="412"/>
      <c r="D138" s="61" t="s">
        <v>30</v>
      </c>
      <c r="E138" s="62">
        <v>2800</v>
      </c>
      <c r="G138" s="213">
        <v>2800</v>
      </c>
      <c r="H138" s="213">
        <f t="shared" si="6"/>
        <v>0</v>
      </c>
      <c r="I138" s="214">
        <f t="shared" si="7"/>
        <v>100</v>
      </c>
      <c r="J138" s="227">
        <f t="shared" si="8"/>
        <v>46.666666666666664</v>
      </c>
    </row>
    <row r="139" spans="1:10" ht="17.399999999999999" customHeight="1" x14ac:dyDescent="0.3">
      <c r="A139" s="419"/>
      <c r="B139" s="387"/>
      <c r="C139" s="410" t="s">
        <v>638</v>
      </c>
      <c r="D139" s="82" t="s">
        <v>33</v>
      </c>
      <c r="E139" s="62">
        <v>2800</v>
      </c>
      <c r="G139" s="213">
        <v>2800</v>
      </c>
      <c r="H139" s="213">
        <f t="shared" si="6"/>
        <v>0</v>
      </c>
      <c r="I139" s="214">
        <f t="shared" si="7"/>
        <v>100</v>
      </c>
      <c r="J139" s="227">
        <f t="shared" si="8"/>
        <v>46.666666666666664</v>
      </c>
    </row>
    <row r="140" spans="1:10" ht="17.399999999999999" customHeight="1" x14ac:dyDescent="0.3">
      <c r="A140" s="419"/>
      <c r="B140" s="387"/>
      <c r="C140" s="411"/>
      <c r="D140" s="82" t="s">
        <v>34</v>
      </c>
      <c r="E140" s="62">
        <v>2800</v>
      </c>
      <c r="G140" s="213">
        <v>2800</v>
      </c>
      <c r="H140" s="213">
        <f t="shared" si="6"/>
        <v>0</v>
      </c>
      <c r="I140" s="214">
        <f t="shared" si="7"/>
        <v>100</v>
      </c>
      <c r="J140" s="227">
        <f t="shared" si="8"/>
        <v>46.666666666666664</v>
      </c>
    </row>
    <row r="141" spans="1:10" x14ac:dyDescent="0.3">
      <c r="A141" s="419"/>
      <c r="B141" s="387"/>
      <c r="C141" s="411"/>
      <c r="D141" s="82" t="s">
        <v>30</v>
      </c>
      <c r="E141" s="62">
        <v>2800</v>
      </c>
      <c r="G141" s="213">
        <v>2800</v>
      </c>
      <c r="H141" s="213">
        <f t="shared" si="6"/>
        <v>0</v>
      </c>
      <c r="I141" s="214">
        <f t="shared" si="7"/>
        <v>100</v>
      </c>
      <c r="J141" s="227">
        <f t="shared" si="8"/>
        <v>46.666666666666664</v>
      </c>
    </row>
    <row r="142" spans="1:10" ht="17.399999999999999" customHeight="1" x14ac:dyDescent="0.3">
      <c r="A142" s="419"/>
      <c r="B142" s="397"/>
      <c r="C142" s="410" t="s">
        <v>639</v>
      </c>
      <c r="D142" s="82" t="s">
        <v>33</v>
      </c>
      <c r="E142" s="62">
        <v>2800</v>
      </c>
      <c r="G142" s="213">
        <v>2800</v>
      </c>
      <c r="H142" s="213">
        <f t="shared" si="6"/>
        <v>0</v>
      </c>
      <c r="I142" s="214">
        <f t="shared" si="7"/>
        <v>100</v>
      </c>
      <c r="J142" s="227">
        <f t="shared" si="8"/>
        <v>46.666666666666664</v>
      </c>
    </row>
    <row r="143" spans="1:10" x14ac:dyDescent="0.3">
      <c r="A143" s="419"/>
      <c r="B143" s="397"/>
      <c r="C143" s="411"/>
      <c r="D143" s="82" t="s">
        <v>34</v>
      </c>
      <c r="E143" s="62">
        <v>2800</v>
      </c>
      <c r="G143" s="213">
        <v>2800</v>
      </c>
      <c r="H143" s="213">
        <f t="shared" si="6"/>
        <v>0</v>
      </c>
      <c r="I143" s="214">
        <f>IFERROR(E143/G143*100,"-")</f>
        <v>100</v>
      </c>
      <c r="J143" s="227">
        <f t="shared" si="8"/>
        <v>46.666666666666664</v>
      </c>
    </row>
    <row r="144" spans="1:10" x14ac:dyDescent="0.3">
      <c r="A144" s="419"/>
      <c r="B144" s="397"/>
      <c r="C144" s="412"/>
      <c r="D144" s="61" t="s">
        <v>30</v>
      </c>
      <c r="E144" s="62">
        <v>2800</v>
      </c>
      <c r="G144" s="213">
        <v>2800</v>
      </c>
      <c r="H144" s="213">
        <f t="shared" si="6"/>
        <v>0</v>
      </c>
      <c r="I144" s="214">
        <f t="shared" si="7"/>
        <v>100</v>
      </c>
      <c r="J144" s="227">
        <f>E144/60</f>
        <v>46.666666666666664</v>
      </c>
    </row>
    <row r="145" spans="1:10" x14ac:dyDescent="0.3">
      <c r="A145" s="419"/>
      <c r="B145" s="397"/>
      <c r="C145" s="410" t="s">
        <v>640</v>
      </c>
      <c r="D145" s="61" t="s">
        <v>33</v>
      </c>
      <c r="E145" s="62">
        <v>2800</v>
      </c>
      <c r="G145" s="213">
        <v>2800</v>
      </c>
      <c r="H145" s="213">
        <f t="shared" si="6"/>
        <v>0</v>
      </c>
      <c r="I145" s="214">
        <f t="shared" si="7"/>
        <v>100</v>
      </c>
      <c r="J145" s="227">
        <f t="shared" si="8"/>
        <v>46.666666666666664</v>
      </c>
    </row>
    <row r="146" spans="1:10" x14ac:dyDescent="0.3">
      <c r="A146" s="419"/>
      <c r="B146" s="397"/>
      <c r="C146" s="411"/>
      <c r="D146" s="82" t="s">
        <v>34</v>
      </c>
      <c r="E146" s="62">
        <v>2800</v>
      </c>
      <c r="G146" s="213">
        <v>2800</v>
      </c>
      <c r="H146" s="213">
        <f t="shared" si="6"/>
        <v>0</v>
      </c>
      <c r="I146" s="214">
        <f t="shared" si="7"/>
        <v>100</v>
      </c>
      <c r="J146" s="227">
        <f t="shared" si="8"/>
        <v>46.666666666666664</v>
      </c>
    </row>
    <row r="147" spans="1:10" x14ac:dyDescent="0.3">
      <c r="A147" s="420"/>
      <c r="B147" s="398"/>
      <c r="C147" s="412"/>
      <c r="D147" s="104" t="s">
        <v>30</v>
      </c>
      <c r="E147" s="62">
        <v>2800</v>
      </c>
      <c r="G147" s="213">
        <v>2800</v>
      </c>
      <c r="H147" s="213">
        <f t="shared" si="6"/>
        <v>0</v>
      </c>
      <c r="I147" s="214">
        <f t="shared" si="7"/>
        <v>100</v>
      </c>
      <c r="J147" s="227">
        <f t="shared" si="8"/>
        <v>46.666666666666664</v>
      </c>
    </row>
    <row r="148" spans="1:10" ht="36" customHeight="1" x14ac:dyDescent="0.3">
      <c r="A148" s="63"/>
      <c r="B148" s="64"/>
      <c r="C148" s="65" t="s">
        <v>35</v>
      </c>
      <c r="D148" s="66"/>
      <c r="E148" s="85"/>
      <c r="G148" s="213"/>
      <c r="H148" s="213"/>
      <c r="I148" s="214"/>
      <c r="J148" s="227"/>
    </row>
    <row r="149" spans="1:10" x14ac:dyDescent="0.3">
      <c r="A149" s="441"/>
      <c r="B149" s="441"/>
      <c r="C149" s="410" t="s">
        <v>511</v>
      </c>
      <c r="D149" s="266" t="s">
        <v>33</v>
      </c>
      <c r="E149" s="62">
        <v>2800</v>
      </c>
      <c r="G149" s="213">
        <v>2800</v>
      </c>
      <c r="H149" s="213">
        <f t="shared" ref="H149:H168" si="9">E149-G149</f>
        <v>0</v>
      </c>
      <c r="I149" s="214">
        <f t="shared" ref="I149:I168" si="10">IFERROR(E149/G149*100,"-")</f>
        <v>100</v>
      </c>
      <c r="J149" s="227">
        <f t="shared" ref="J149:J168" si="11">E149/60</f>
        <v>46.666666666666664</v>
      </c>
    </row>
    <row r="150" spans="1:10" x14ac:dyDescent="0.3">
      <c r="A150" s="441"/>
      <c r="B150" s="441"/>
      <c r="C150" s="411"/>
      <c r="D150" s="266" t="s">
        <v>34</v>
      </c>
      <c r="E150" s="62">
        <v>2800</v>
      </c>
      <c r="G150" s="213">
        <v>2800</v>
      </c>
      <c r="H150" s="213">
        <f t="shared" si="9"/>
        <v>0</v>
      </c>
      <c r="I150" s="214">
        <f t="shared" si="10"/>
        <v>100</v>
      </c>
      <c r="J150" s="227">
        <f t="shared" si="11"/>
        <v>46.666666666666664</v>
      </c>
    </row>
    <row r="151" spans="1:10" ht="17.399999999999999" customHeight="1" x14ac:dyDescent="0.3">
      <c r="A151" s="441"/>
      <c r="B151" s="441"/>
      <c r="C151" s="410" t="s">
        <v>510</v>
      </c>
      <c r="D151" s="266" t="s">
        <v>33</v>
      </c>
      <c r="E151" s="62">
        <v>2800</v>
      </c>
      <c r="G151" s="213">
        <v>2800</v>
      </c>
      <c r="H151" s="213">
        <f t="shared" si="9"/>
        <v>0</v>
      </c>
      <c r="I151" s="214">
        <f t="shared" si="10"/>
        <v>100</v>
      </c>
      <c r="J151" s="227">
        <f t="shared" si="11"/>
        <v>46.666666666666664</v>
      </c>
    </row>
    <row r="152" spans="1:10" x14ac:dyDescent="0.3">
      <c r="A152" s="441"/>
      <c r="B152" s="441"/>
      <c r="C152" s="411"/>
      <c r="D152" s="266" t="s">
        <v>34</v>
      </c>
      <c r="E152" s="62">
        <v>2800</v>
      </c>
      <c r="G152" s="213">
        <v>2800</v>
      </c>
      <c r="H152" s="213">
        <f t="shared" si="9"/>
        <v>0</v>
      </c>
      <c r="I152" s="214">
        <f t="shared" si="10"/>
        <v>100</v>
      </c>
      <c r="J152" s="227">
        <f t="shared" si="11"/>
        <v>46.666666666666664</v>
      </c>
    </row>
    <row r="153" spans="1:10" x14ac:dyDescent="0.3">
      <c r="A153" s="441"/>
      <c r="B153" s="441"/>
      <c r="C153" s="410" t="s">
        <v>486</v>
      </c>
      <c r="D153" s="266" t="s">
        <v>33</v>
      </c>
      <c r="E153" s="62">
        <v>2800</v>
      </c>
      <c r="G153" s="213">
        <v>2800</v>
      </c>
      <c r="H153" s="213">
        <f t="shared" si="9"/>
        <v>0</v>
      </c>
      <c r="I153" s="214">
        <f t="shared" si="10"/>
        <v>100</v>
      </c>
      <c r="J153" s="227">
        <f t="shared" si="11"/>
        <v>46.666666666666664</v>
      </c>
    </row>
    <row r="154" spans="1:10" x14ac:dyDescent="0.3">
      <c r="A154" s="441"/>
      <c r="B154" s="441"/>
      <c r="C154" s="411"/>
      <c r="D154" s="266" t="s">
        <v>34</v>
      </c>
      <c r="E154" s="62">
        <v>2800</v>
      </c>
      <c r="G154" s="213">
        <v>2800</v>
      </c>
      <c r="H154" s="213">
        <f t="shared" si="9"/>
        <v>0</v>
      </c>
      <c r="I154" s="214">
        <f t="shared" si="10"/>
        <v>100</v>
      </c>
      <c r="J154" s="227">
        <f t="shared" si="11"/>
        <v>46.666666666666664</v>
      </c>
    </row>
    <row r="155" spans="1:10" ht="17.399999999999999" customHeight="1" x14ac:dyDescent="0.3">
      <c r="A155" s="441"/>
      <c r="B155" s="441"/>
      <c r="C155" s="410" t="s">
        <v>485</v>
      </c>
      <c r="D155" s="266" t="s">
        <v>33</v>
      </c>
      <c r="E155" s="62">
        <v>2800</v>
      </c>
      <c r="G155" s="213">
        <v>2800</v>
      </c>
      <c r="H155" s="213">
        <f t="shared" si="9"/>
        <v>0</v>
      </c>
      <c r="I155" s="214">
        <f t="shared" si="10"/>
        <v>100</v>
      </c>
      <c r="J155" s="227">
        <f t="shared" si="11"/>
        <v>46.666666666666664</v>
      </c>
    </row>
    <row r="156" spans="1:10" x14ac:dyDescent="0.3">
      <c r="A156" s="441"/>
      <c r="B156" s="441"/>
      <c r="C156" s="411"/>
      <c r="D156" s="266" t="s">
        <v>34</v>
      </c>
      <c r="E156" s="62">
        <v>2800</v>
      </c>
      <c r="G156" s="213">
        <v>2800</v>
      </c>
      <c r="H156" s="213">
        <f t="shared" si="9"/>
        <v>0</v>
      </c>
      <c r="I156" s="214">
        <f t="shared" si="10"/>
        <v>100</v>
      </c>
      <c r="J156" s="227">
        <f t="shared" si="11"/>
        <v>46.666666666666664</v>
      </c>
    </row>
    <row r="157" spans="1:10" x14ac:dyDescent="0.3">
      <c r="A157" s="441"/>
      <c r="B157" s="441"/>
      <c r="C157" s="410" t="s">
        <v>507</v>
      </c>
      <c r="D157" s="266" t="s">
        <v>33</v>
      </c>
      <c r="E157" s="62">
        <v>2800</v>
      </c>
      <c r="G157" s="213">
        <v>2800</v>
      </c>
      <c r="H157" s="213">
        <f t="shared" si="9"/>
        <v>0</v>
      </c>
      <c r="I157" s="214">
        <f t="shared" si="10"/>
        <v>100</v>
      </c>
      <c r="J157" s="227">
        <f t="shared" si="11"/>
        <v>46.666666666666664</v>
      </c>
    </row>
    <row r="158" spans="1:10" x14ac:dyDescent="0.3">
      <c r="A158" s="441"/>
      <c r="B158" s="441"/>
      <c r="C158" s="411"/>
      <c r="D158" s="266" t="s">
        <v>34</v>
      </c>
      <c r="E158" s="62">
        <v>2800</v>
      </c>
      <c r="G158" s="213">
        <v>2800</v>
      </c>
      <c r="H158" s="213">
        <f t="shared" si="9"/>
        <v>0</v>
      </c>
      <c r="I158" s="214">
        <f t="shared" si="10"/>
        <v>100</v>
      </c>
      <c r="J158" s="227">
        <f t="shared" si="11"/>
        <v>46.666666666666664</v>
      </c>
    </row>
    <row r="159" spans="1:10" ht="17.399999999999999" customHeight="1" x14ac:dyDescent="0.3">
      <c r="A159" s="441"/>
      <c r="B159" s="441"/>
      <c r="C159" s="410" t="s">
        <v>506</v>
      </c>
      <c r="D159" s="266" t="s">
        <v>33</v>
      </c>
      <c r="E159" s="62">
        <v>2800</v>
      </c>
      <c r="G159" s="213">
        <v>2800</v>
      </c>
      <c r="H159" s="213">
        <f t="shared" si="9"/>
        <v>0</v>
      </c>
      <c r="I159" s="214">
        <f t="shared" si="10"/>
        <v>100</v>
      </c>
      <c r="J159" s="227">
        <f t="shared" si="11"/>
        <v>46.666666666666664</v>
      </c>
    </row>
    <row r="160" spans="1:10" x14ac:dyDescent="0.3">
      <c r="A160" s="441"/>
      <c r="B160" s="441"/>
      <c r="C160" s="411"/>
      <c r="D160" s="266" t="s">
        <v>34</v>
      </c>
      <c r="E160" s="62">
        <v>2800</v>
      </c>
      <c r="G160" s="213">
        <v>2800</v>
      </c>
      <c r="H160" s="213">
        <f t="shared" si="9"/>
        <v>0</v>
      </c>
      <c r="I160" s="214">
        <f t="shared" si="10"/>
        <v>100</v>
      </c>
      <c r="J160" s="227">
        <f t="shared" si="11"/>
        <v>46.666666666666664</v>
      </c>
    </row>
    <row r="161" spans="1:10" ht="17.399999999999999" customHeight="1" x14ac:dyDescent="0.3">
      <c r="A161" s="441"/>
      <c r="B161" s="441"/>
      <c r="C161" s="410" t="s">
        <v>479</v>
      </c>
      <c r="D161" s="266" t="s">
        <v>33</v>
      </c>
      <c r="E161" s="62">
        <v>2800</v>
      </c>
      <c r="G161" s="213">
        <v>2800</v>
      </c>
      <c r="H161" s="213">
        <f t="shared" si="9"/>
        <v>0</v>
      </c>
      <c r="I161" s="214">
        <f t="shared" si="10"/>
        <v>100</v>
      </c>
      <c r="J161" s="227">
        <f t="shared" si="11"/>
        <v>46.666666666666664</v>
      </c>
    </row>
    <row r="162" spans="1:10" x14ac:dyDescent="0.3">
      <c r="A162" s="441"/>
      <c r="B162" s="441"/>
      <c r="C162" s="411"/>
      <c r="D162" s="266" t="s">
        <v>34</v>
      </c>
      <c r="E162" s="62">
        <v>2800</v>
      </c>
      <c r="G162" s="213">
        <v>2800</v>
      </c>
      <c r="H162" s="213">
        <f t="shared" si="9"/>
        <v>0</v>
      </c>
      <c r="I162" s="214">
        <f t="shared" si="10"/>
        <v>100</v>
      </c>
      <c r="J162" s="227">
        <f t="shared" si="11"/>
        <v>46.666666666666664</v>
      </c>
    </row>
    <row r="163" spans="1:10" x14ac:dyDescent="0.3">
      <c r="A163" s="441"/>
      <c r="B163" s="441"/>
      <c r="C163" s="410" t="s">
        <v>465</v>
      </c>
      <c r="D163" s="266" t="s">
        <v>33</v>
      </c>
      <c r="E163" s="62">
        <v>2800</v>
      </c>
      <c r="G163" s="213">
        <v>2800</v>
      </c>
      <c r="H163" s="213">
        <f t="shared" si="9"/>
        <v>0</v>
      </c>
      <c r="I163" s="214">
        <f t="shared" si="10"/>
        <v>100</v>
      </c>
      <c r="J163" s="227">
        <f t="shared" si="11"/>
        <v>46.666666666666664</v>
      </c>
    </row>
    <row r="164" spans="1:10" x14ac:dyDescent="0.3">
      <c r="A164" s="441"/>
      <c r="B164" s="441"/>
      <c r="C164" s="411"/>
      <c r="D164" s="266" t="s">
        <v>34</v>
      </c>
      <c r="E164" s="62">
        <v>2800</v>
      </c>
      <c r="G164" s="213">
        <v>2800</v>
      </c>
      <c r="H164" s="213">
        <f t="shared" si="9"/>
        <v>0</v>
      </c>
      <c r="I164" s="214">
        <f t="shared" si="10"/>
        <v>100</v>
      </c>
      <c r="J164" s="227">
        <f t="shared" si="11"/>
        <v>46.666666666666664</v>
      </c>
    </row>
    <row r="165" spans="1:10" x14ac:dyDescent="0.3">
      <c r="A165" s="441"/>
      <c r="B165" s="441"/>
      <c r="C165" s="410" t="s">
        <v>525</v>
      </c>
      <c r="D165" s="82" t="s">
        <v>33</v>
      </c>
      <c r="E165" s="62">
        <v>2800</v>
      </c>
      <c r="G165" s="213">
        <v>2800</v>
      </c>
      <c r="H165" s="213">
        <f t="shared" si="9"/>
        <v>0</v>
      </c>
      <c r="I165" s="214">
        <f t="shared" si="10"/>
        <v>100</v>
      </c>
      <c r="J165" s="227">
        <f t="shared" si="11"/>
        <v>46.666666666666664</v>
      </c>
    </row>
    <row r="166" spans="1:10" x14ac:dyDescent="0.3">
      <c r="A166" s="441"/>
      <c r="B166" s="441"/>
      <c r="C166" s="411"/>
      <c r="D166" s="82" t="s">
        <v>34</v>
      </c>
      <c r="E166" s="62">
        <v>2800</v>
      </c>
      <c r="G166" s="213">
        <v>2800</v>
      </c>
      <c r="H166" s="213">
        <f t="shared" si="9"/>
        <v>0</v>
      </c>
      <c r="I166" s="214">
        <f t="shared" si="10"/>
        <v>100</v>
      </c>
      <c r="J166" s="227">
        <f t="shared" si="11"/>
        <v>46.666666666666664</v>
      </c>
    </row>
    <row r="167" spans="1:10" ht="17.399999999999999" customHeight="1" x14ac:dyDescent="0.3">
      <c r="A167" s="441"/>
      <c r="B167" s="441"/>
      <c r="C167" s="410" t="s">
        <v>472</v>
      </c>
      <c r="D167" s="266" t="s">
        <v>33</v>
      </c>
      <c r="E167" s="62">
        <v>2800</v>
      </c>
      <c r="G167" s="213">
        <v>2800</v>
      </c>
      <c r="H167" s="213">
        <f t="shared" si="9"/>
        <v>0</v>
      </c>
      <c r="I167" s="214">
        <f t="shared" si="10"/>
        <v>100</v>
      </c>
      <c r="J167" s="227">
        <f t="shared" si="11"/>
        <v>46.666666666666664</v>
      </c>
    </row>
    <row r="168" spans="1:10" ht="17.399999999999999" customHeight="1" x14ac:dyDescent="0.3">
      <c r="A168" s="441"/>
      <c r="B168" s="441"/>
      <c r="C168" s="412"/>
      <c r="D168" s="266" t="s">
        <v>34</v>
      </c>
      <c r="E168" s="62">
        <v>2800</v>
      </c>
      <c r="G168" s="213">
        <v>2800</v>
      </c>
      <c r="H168" s="213">
        <f t="shared" si="9"/>
        <v>0</v>
      </c>
      <c r="I168" s="214">
        <f t="shared" si="10"/>
        <v>100</v>
      </c>
      <c r="J168" s="227">
        <f t="shared" si="11"/>
        <v>46.666666666666664</v>
      </c>
    </row>
    <row r="169" spans="1:10" ht="17.399999999999999" customHeight="1" x14ac:dyDescent="0.3">
      <c r="A169" s="441"/>
      <c r="B169" s="441"/>
      <c r="C169" s="410" t="s">
        <v>524</v>
      </c>
      <c r="D169" s="61" t="s">
        <v>33</v>
      </c>
      <c r="E169" s="62">
        <v>2800</v>
      </c>
      <c r="G169" s="213">
        <v>2800</v>
      </c>
      <c r="H169" s="213">
        <f t="shared" si="6"/>
        <v>0</v>
      </c>
      <c r="I169" s="214">
        <f t="shared" si="7"/>
        <v>100</v>
      </c>
      <c r="J169" s="227">
        <f t="shared" si="8"/>
        <v>46.666666666666664</v>
      </c>
    </row>
    <row r="170" spans="1:10" x14ac:dyDescent="0.3">
      <c r="A170" s="441"/>
      <c r="B170" s="441"/>
      <c r="C170" s="411"/>
      <c r="D170" s="61" t="s">
        <v>34</v>
      </c>
      <c r="E170" s="62">
        <v>2800</v>
      </c>
      <c r="G170" s="213">
        <v>2800</v>
      </c>
      <c r="H170" s="213">
        <f t="shared" si="6"/>
        <v>0</v>
      </c>
      <c r="I170" s="214">
        <f t="shared" si="7"/>
        <v>100</v>
      </c>
      <c r="J170" s="227">
        <f t="shared" si="8"/>
        <v>46.666666666666664</v>
      </c>
    </row>
    <row r="171" spans="1:10" x14ac:dyDescent="0.3">
      <c r="A171" s="441"/>
      <c r="B171" s="441"/>
      <c r="C171" s="466" t="s">
        <v>455</v>
      </c>
      <c r="D171" s="126" t="s">
        <v>33</v>
      </c>
      <c r="E171" s="62">
        <v>2800</v>
      </c>
      <c r="G171" s="237">
        <v>2800</v>
      </c>
      <c r="H171" s="237">
        <f t="shared" si="6"/>
        <v>0</v>
      </c>
      <c r="I171" s="238">
        <f t="shared" si="7"/>
        <v>100</v>
      </c>
      <c r="J171" s="227">
        <f t="shared" si="8"/>
        <v>46.666666666666664</v>
      </c>
    </row>
    <row r="172" spans="1:10" x14ac:dyDescent="0.3">
      <c r="A172" s="441"/>
      <c r="B172" s="441"/>
      <c r="C172" s="466"/>
      <c r="D172" s="126" t="s">
        <v>34</v>
      </c>
      <c r="E172" s="62">
        <v>2800</v>
      </c>
      <c r="G172" s="237">
        <v>2800</v>
      </c>
      <c r="H172" s="237">
        <f t="shared" si="6"/>
        <v>0</v>
      </c>
      <c r="I172" s="238">
        <f t="shared" si="7"/>
        <v>100</v>
      </c>
      <c r="J172" s="227">
        <f t="shared" si="8"/>
        <v>46.666666666666664</v>
      </c>
    </row>
    <row r="173" spans="1:10" x14ac:dyDescent="0.3">
      <c r="A173" s="441"/>
      <c r="B173" s="441"/>
      <c r="C173" s="410" t="s">
        <v>462</v>
      </c>
      <c r="D173" s="266" t="s">
        <v>33</v>
      </c>
      <c r="E173" s="62">
        <v>2800</v>
      </c>
      <c r="G173" s="213">
        <v>2800</v>
      </c>
      <c r="H173" s="213">
        <f t="shared" si="6"/>
        <v>0</v>
      </c>
      <c r="I173" s="214">
        <f t="shared" si="7"/>
        <v>100</v>
      </c>
      <c r="J173" s="227">
        <f t="shared" si="8"/>
        <v>46.666666666666664</v>
      </c>
    </row>
    <row r="174" spans="1:10" x14ac:dyDescent="0.3">
      <c r="A174" s="441"/>
      <c r="B174" s="441"/>
      <c r="C174" s="412"/>
      <c r="D174" s="266" t="s">
        <v>34</v>
      </c>
      <c r="E174" s="62">
        <v>2800</v>
      </c>
      <c r="G174" s="213">
        <v>2800</v>
      </c>
      <c r="H174" s="213">
        <f t="shared" si="6"/>
        <v>0</v>
      </c>
      <c r="I174" s="214">
        <f t="shared" si="7"/>
        <v>100</v>
      </c>
      <c r="J174" s="227">
        <f t="shared" si="8"/>
        <v>46.666666666666664</v>
      </c>
    </row>
    <row r="175" spans="1:10" ht="17.399999999999999" customHeight="1" x14ac:dyDescent="0.3">
      <c r="A175" s="441"/>
      <c r="B175" s="441"/>
      <c r="C175" s="410" t="s">
        <v>498</v>
      </c>
      <c r="D175" s="266" t="s">
        <v>33</v>
      </c>
      <c r="E175" s="62">
        <v>2800</v>
      </c>
      <c r="G175" s="213">
        <v>2800</v>
      </c>
      <c r="H175" s="213">
        <f t="shared" si="6"/>
        <v>0</v>
      </c>
      <c r="I175" s="214">
        <f t="shared" si="7"/>
        <v>100</v>
      </c>
      <c r="J175" s="227">
        <f t="shared" si="8"/>
        <v>46.666666666666664</v>
      </c>
    </row>
    <row r="176" spans="1:10" ht="17.399999999999999" customHeight="1" x14ac:dyDescent="0.3">
      <c r="A176" s="441"/>
      <c r="B176" s="441"/>
      <c r="C176" s="412"/>
      <c r="D176" s="266" t="s">
        <v>34</v>
      </c>
      <c r="E176" s="62">
        <v>2800</v>
      </c>
      <c r="G176" s="213">
        <v>2800</v>
      </c>
      <c r="H176" s="213">
        <f t="shared" si="6"/>
        <v>0</v>
      </c>
      <c r="I176" s="214">
        <f t="shared" si="7"/>
        <v>100</v>
      </c>
      <c r="J176" s="227">
        <f t="shared" si="8"/>
        <v>46.666666666666664</v>
      </c>
    </row>
    <row r="177" spans="1:10" ht="17.399999999999999" customHeight="1" x14ac:dyDescent="0.3">
      <c r="A177" s="441"/>
      <c r="B177" s="441"/>
      <c r="C177" s="410" t="s">
        <v>461</v>
      </c>
      <c r="D177" s="266" t="s">
        <v>33</v>
      </c>
      <c r="E177" s="62">
        <v>2800</v>
      </c>
      <c r="G177" s="213">
        <v>2800</v>
      </c>
      <c r="H177" s="213">
        <f t="shared" si="6"/>
        <v>0</v>
      </c>
      <c r="I177" s="214">
        <f t="shared" si="7"/>
        <v>100</v>
      </c>
      <c r="J177" s="227">
        <f t="shared" si="8"/>
        <v>46.666666666666664</v>
      </c>
    </row>
    <row r="178" spans="1:10" ht="17.399999999999999" customHeight="1" x14ac:dyDescent="0.3">
      <c r="A178" s="441"/>
      <c r="B178" s="441"/>
      <c r="C178" s="412"/>
      <c r="D178" s="266" t="s">
        <v>34</v>
      </c>
      <c r="E178" s="62">
        <v>2800</v>
      </c>
      <c r="G178" s="213">
        <v>2800</v>
      </c>
      <c r="H178" s="213">
        <f t="shared" si="6"/>
        <v>0</v>
      </c>
      <c r="I178" s="214">
        <f t="shared" si="7"/>
        <v>100</v>
      </c>
      <c r="J178" s="227">
        <f t="shared" si="8"/>
        <v>46.666666666666664</v>
      </c>
    </row>
    <row r="179" spans="1:10" ht="17.399999999999999" customHeight="1" x14ac:dyDescent="0.3">
      <c r="A179" s="441"/>
      <c r="B179" s="441"/>
      <c r="C179" s="410" t="s">
        <v>484</v>
      </c>
      <c r="D179" s="266" t="s">
        <v>33</v>
      </c>
      <c r="E179" s="62">
        <v>2800</v>
      </c>
      <c r="G179" s="213">
        <v>2800</v>
      </c>
      <c r="H179" s="213">
        <f t="shared" si="6"/>
        <v>0</v>
      </c>
      <c r="I179" s="214">
        <f t="shared" si="7"/>
        <v>100</v>
      </c>
      <c r="J179" s="227">
        <f t="shared" si="8"/>
        <v>46.666666666666664</v>
      </c>
    </row>
    <row r="180" spans="1:10" x14ac:dyDescent="0.3">
      <c r="A180" s="441"/>
      <c r="B180" s="441"/>
      <c r="C180" s="411"/>
      <c r="D180" s="266" t="s">
        <v>34</v>
      </c>
      <c r="E180" s="62">
        <v>2800</v>
      </c>
      <c r="G180" s="213">
        <v>2800</v>
      </c>
      <c r="H180" s="213">
        <f t="shared" si="6"/>
        <v>0</v>
      </c>
      <c r="I180" s="214">
        <f t="shared" si="7"/>
        <v>100</v>
      </c>
      <c r="J180" s="227">
        <f t="shared" si="8"/>
        <v>46.666666666666664</v>
      </c>
    </row>
    <row r="181" spans="1:10" ht="17.399999999999999" customHeight="1" x14ac:dyDescent="0.3">
      <c r="A181" s="441"/>
      <c r="B181" s="441"/>
      <c r="C181" s="410" t="s">
        <v>483</v>
      </c>
      <c r="D181" s="266" t="s">
        <v>33</v>
      </c>
      <c r="E181" s="62">
        <v>2800</v>
      </c>
      <c r="G181" s="213">
        <v>2800</v>
      </c>
      <c r="H181" s="213">
        <f t="shared" si="6"/>
        <v>0</v>
      </c>
      <c r="I181" s="214">
        <f t="shared" si="7"/>
        <v>100</v>
      </c>
      <c r="J181" s="227">
        <f t="shared" si="8"/>
        <v>46.666666666666664</v>
      </c>
    </row>
    <row r="182" spans="1:10" x14ac:dyDescent="0.3">
      <c r="A182" s="441"/>
      <c r="B182" s="441"/>
      <c r="C182" s="411"/>
      <c r="D182" s="266" t="s">
        <v>34</v>
      </c>
      <c r="E182" s="62">
        <v>2800</v>
      </c>
      <c r="G182" s="213">
        <v>2800</v>
      </c>
      <c r="H182" s="213">
        <f t="shared" si="6"/>
        <v>0</v>
      </c>
      <c r="I182" s="214">
        <f t="shared" si="7"/>
        <v>100</v>
      </c>
      <c r="J182" s="227">
        <f t="shared" si="8"/>
        <v>46.666666666666664</v>
      </c>
    </row>
    <row r="183" spans="1:10" ht="17.399999999999999" customHeight="1" x14ac:dyDescent="0.3">
      <c r="A183" s="441"/>
      <c r="B183" s="441"/>
      <c r="C183" s="487" t="s">
        <v>456</v>
      </c>
      <c r="D183" s="266" t="s">
        <v>33</v>
      </c>
      <c r="E183" s="62">
        <v>2800</v>
      </c>
      <c r="G183" s="213">
        <v>2800</v>
      </c>
      <c r="H183" s="213">
        <f t="shared" si="6"/>
        <v>0</v>
      </c>
      <c r="I183" s="214">
        <f t="shared" si="7"/>
        <v>100</v>
      </c>
      <c r="J183" s="227">
        <f t="shared" si="8"/>
        <v>46.666666666666664</v>
      </c>
    </row>
    <row r="184" spans="1:10" x14ac:dyDescent="0.3">
      <c r="A184" s="441"/>
      <c r="B184" s="441"/>
      <c r="C184" s="487"/>
      <c r="D184" s="266" t="s">
        <v>34</v>
      </c>
      <c r="E184" s="62">
        <v>2800</v>
      </c>
      <c r="G184" s="213">
        <v>2800</v>
      </c>
      <c r="H184" s="213">
        <f t="shared" si="6"/>
        <v>0</v>
      </c>
      <c r="I184" s="214">
        <f t="shared" si="7"/>
        <v>100</v>
      </c>
      <c r="J184" s="227">
        <f t="shared" si="8"/>
        <v>46.666666666666664</v>
      </c>
    </row>
    <row r="185" spans="1:10" x14ac:dyDescent="0.3">
      <c r="A185" s="441"/>
      <c r="B185" s="441"/>
      <c r="C185" s="410" t="s">
        <v>523</v>
      </c>
      <c r="D185" s="61" t="s">
        <v>33</v>
      </c>
      <c r="E185" s="62">
        <v>2800</v>
      </c>
      <c r="G185" s="213">
        <v>2800</v>
      </c>
      <c r="H185" s="213">
        <f t="shared" si="6"/>
        <v>0</v>
      </c>
      <c r="I185" s="214">
        <f t="shared" si="7"/>
        <v>100</v>
      </c>
      <c r="J185" s="227">
        <f t="shared" si="8"/>
        <v>46.666666666666664</v>
      </c>
    </row>
    <row r="186" spans="1:10" x14ac:dyDescent="0.3">
      <c r="A186" s="441"/>
      <c r="B186" s="441"/>
      <c r="C186" s="411"/>
      <c r="D186" s="61" t="s">
        <v>34</v>
      </c>
      <c r="E186" s="62">
        <v>2800</v>
      </c>
      <c r="G186" s="213">
        <v>2800</v>
      </c>
      <c r="H186" s="213">
        <f t="shared" si="6"/>
        <v>0</v>
      </c>
      <c r="I186" s="214">
        <f t="shared" si="7"/>
        <v>100</v>
      </c>
      <c r="J186" s="227">
        <f t="shared" si="8"/>
        <v>46.666666666666664</v>
      </c>
    </row>
    <row r="187" spans="1:10" ht="17.399999999999999" customHeight="1" x14ac:dyDescent="0.3">
      <c r="A187" s="441"/>
      <c r="B187" s="441"/>
      <c r="C187" s="410" t="s">
        <v>497</v>
      </c>
      <c r="D187" s="266" t="s">
        <v>33</v>
      </c>
      <c r="E187" s="62">
        <v>2800</v>
      </c>
      <c r="G187" s="213">
        <v>2800</v>
      </c>
      <c r="H187" s="213">
        <f t="shared" si="6"/>
        <v>0</v>
      </c>
      <c r="I187" s="214">
        <f t="shared" si="7"/>
        <v>100</v>
      </c>
      <c r="J187" s="227">
        <f t="shared" si="8"/>
        <v>46.666666666666664</v>
      </c>
    </row>
    <row r="188" spans="1:10" ht="17.399999999999999" customHeight="1" x14ac:dyDescent="0.3">
      <c r="A188" s="441"/>
      <c r="B188" s="441"/>
      <c r="C188" s="412"/>
      <c r="D188" s="266" t="s">
        <v>34</v>
      </c>
      <c r="E188" s="62">
        <v>2800</v>
      </c>
      <c r="G188" s="213">
        <v>2800</v>
      </c>
      <c r="H188" s="213">
        <f t="shared" si="6"/>
        <v>0</v>
      </c>
      <c r="I188" s="214">
        <f t="shared" si="7"/>
        <v>100</v>
      </c>
      <c r="J188" s="227">
        <f t="shared" si="8"/>
        <v>46.666666666666664</v>
      </c>
    </row>
    <row r="189" spans="1:10" x14ac:dyDescent="0.3">
      <c r="A189" s="441"/>
      <c r="B189" s="441"/>
      <c r="C189" s="410" t="s">
        <v>522</v>
      </c>
      <c r="D189" s="61" t="s">
        <v>33</v>
      </c>
      <c r="E189" s="62">
        <v>2800</v>
      </c>
      <c r="G189" s="213">
        <v>2800</v>
      </c>
      <c r="H189" s="213">
        <f t="shared" si="6"/>
        <v>0</v>
      </c>
      <c r="I189" s="214">
        <f t="shared" si="7"/>
        <v>100</v>
      </c>
      <c r="J189" s="227">
        <f t="shared" si="8"/>
        <v>46.666666666666664</v>
      </c>
    </row>
    <row r="190" spans="1:10" x14ac:dyDescent="0.3">
      <c r="A190" s="441"/>
      <c r="B190" s="441"/>
      <c r="C190" s="411"/>
      <c r="D190" s="61" t="s">
        <v>34</v>
      </c>
      <c r="E190" s="62">
        <v>2800</v>
      </c>
      <c r="G190" s="213">
        <v>2800</v>
      </c>
      <c r="H190" s="213">
        <f t="shared" si="6"/>
        <v>0</v>
      </c>
      <c r="I190" s="214">
        <f t="shared" si="7"/>
        <v>100</v>
      </c>
      <c r="J190" s="227">
        <f t="shared" si="8"/>
        <v>46.666666666666664</v>
      </c>
    </row>
    <row r="191" spans="1:10" ht="17.399999999999999" customHeight="1" x14ac:dyDescent="0.3">
      <c r="A191" s="441"/>
      <c r="B191" s="441"/>
      <c r="C191" s="410" t="s">
        <v>478</v>
      </c>
      <c r="D191" s="266" t="s">
        <v>33</v>
      </c>
      <c r="E191" s="62">
        <v>2800</v>
      </c>
      <c r="G191" s="213">
        <v>2800</v>
      </c>
      <c r="H191" s="213">
        <f t="shared" si="6"/>
        <v>0</v>
      </c>
      <c r="I191" s="214">
        <f t="shared" si="7"/>
        <v>100</v>
      </c>
      <c r="J191" s="227">
        <f t="shared" si="8"/>
        <v>46.666666666666664</v>
      </c>
    </row>
    <row r="192" spans="1:10" x14ac:dyDescent="0.3">
      <c r="A192" s="441"/>
      <c r="B192" s="441"/>
      <c r="C192" s="411"/>
      <c r="D192" s="266" t="s">
        <v>34</v>
      </c>
      <c r="E192" s="62">
        <v>2800</v>
      </c>
      <c r="G192" s="213">
        <v>2800</v>
      </c>
      <c r="H192" s="213">
        <f t="shared" si="6"/>
        <v>0</v>
      </c>
      <c r="I192" s="214">
        <f t="shared" si="7"/>
        <v>100</v>
      </c>
      <c r="J192" s="227">
        <f t="shared" si="8"/>
        <v>46.666666666666664</v>
      </c>
    </row>
    <row r="193" spans="1:10" ht="17.399999999999999" customHeight="1" x14ac:dyDescent="0.3">
      <c r="A193" s="441"/>
      <c r="B193" s="441"/>
      <c r="C193" s="410" t="s">
        <v>503</v>
      </c>
      <c r="D193" s="266" t="s">
        <v>33</v>
      </c>
      <c r="E193" s="62">
        <v>2800</v>
      </c>
      <c r="G193" s="213">
        <v>2800</v>
      </c>
      <c r="H193" s="213">
        <f t="shared" ref="H193:H232" si="12">E193-G193</f>
        <v>0</v>
      </c>
      <c r="I193" s="214">
        <f t="shared" ref="I193:I232" si="13">IFERROR(E193/G193*100,"-")</f>
        <v>100</v>
      </c>
      <c r="J193" s="227">
        <f t="shared" ref="J193:J232" si="14">E193/60</f>
        <v>46.666666666666664</v>
      </c>
    </row>
    <row r="194" spans="1:10" ht="17.399999999999999" customHeight="1" x14ac:dyDescent="0.3">
      <c r="A194" s="441"/>
      <c r="B194" s="441"/>
      <c r="C194" s="412"/>
      <c r="D194" s="266" t="s">
        <v>34</v>
      </c>
      <c r="E194" s="62">
        <v>2800</v>
      </c>
      <c r="G194" s="213">
        <v>2800</v>
      </c>
      <c r="H194" s="213">
        <f t="shared" si="12"/>
        <v>0</v>
      </c>
      <c r="I194" s="214">
        <f t="shared" si="13"/>
        <v>100</v>
      </c>
      <c r="J194" s="227">
        <f t="shared" si="14"/>
        <v>46.666666666666664</v>
      </c>
    </row>
    <row r="195" spans="1:10" x14ac:dyDescent="0.3">
      <c r="A195" s="441"/>
      <c r="B195" s="441"/>
      <c r="C195" s="410" t="s">
        <v>481</v>
      </c>
      <c r="D195" s="266" t="s">
        <v>33</v>
      </c>
      <c r="E195" s="62">
        <v>2800</v>
      </c>
      <c r="G195" s="213">
        <v>2800</v>
      </c>
      <c r="H195" s="213">
        <f t="shared" si="12"/>
        <v>0</v>
      </c>
      <c r="I195" s="214">
        <f t="shared" si="13"/>
        <v>100</v>
      </c>
      <c r="J195" s="227">
        <f t="shared" si="14"/>
        <v>46.666666666666664</v>
      </c>
    </row>
    <row r="196" spans="1:10" x14ac:dyDescent="0.3">
      <c r="A196" s="441"/>
      <c r="B196" s="441"/>
      <c r="C196" s="411"/>
      <c r="D196" s="266" t="s">
        <v>34</v>
      </c>
      <c r="E196" s="62">
        <v>2800</v>
      </c>
      <c r="G196" s="213">
        <v>2800</v>
      </c>
      <c r="H196" s="213">
        <f t="shared" si="12"/>
        <v>0</v>
      </c>
      <c r="I196" s="214">
        <f t="shared" si="13"/>
        <v>100</v>
      </c>
      <c r="J196" s="227">
        <f t="shared" si="14"/>
        <v>46.666666666666664</v>
      </c>
    </row>
    <row r="197" spans="1:10" ht="17.399999999999999" customHeight="1" x14ac:dyDescent="0.3">
      <c r="A197" s="441"/>
      <c r="B197" s="441"/>
      <c r="C197" s="410" t="s">
        <v>526</v>
      </c>
      <c r="D197" s="266" t="s">
        <v>33</v>
      </c>
      <c r="E197" s="62">
        <v>2800</v>
      </c>
      <c r="G197" s="213">
        <v>2800</v>
      </c>
      <c r="H197" s="213">
        <f t="shared" si="12"/>
        <v>0</v>
      </c>
      <c r="I197" s="214">
        <f t="shared" si="13"/>
        <v>100</v>
      </c>
      <c r="J197" s="227">
        <f t="shared" si="14"/>
        <v>46.666666666666664</v>
      </c>
    </row>
    <row r="198" spans="1:10" x14ac:dyDescent="0.3">
      <c r="A198" s="441"/>
      <c r="B198" s="441"/>
      <c r="C198" s="411"/>
      <c r="D198" s="266" t="s">
        <v>34</v>
      </c>
      <c r="E198" s="62">
        <v>2800</v>
      </c>
      <c r="G198" s="213">
        <v>2800</v>
      </c>
      <c r="H198" s="213">
        <f t="shared" si="12"/>
        <v>0</v>
      </c>
      <c r="I198" s="214">
        <f t="shared" si="13"/>
        <v>100</v>
      </c>
      <c r="J198" s="227">
        <f t="shared" si="14"/>
        <v>46.666666666666664</v>
      </c>
    </row>
    <row r="199" spans="1:10" ht="17.399999999999999" customHeight="1" x14ac:dyDescent="0.3">
      <c r="A199" s="441"/>
      <c r="B199" s="441"/>
      <c r="C199" s="410" t="s">
        <v>480</v>
      </c>
      <c r="D199" s="266" t="s">
        <v>33</v>
      </c>
      <c r="E199" s="62">
        <v>2800</v>
      </c>
      <c r="G199" s="213">
        <v>2800</v>
      </c>
      <c r="H199" s="213">
        <f t="shared" si="12"/>
        <v>0</v>
      </c>
      <c r="I199" s="214">
        <f t="shared" si="13"/>
        <v>100</v>
      </c>
      <c r="J199" s="227">
        <f t="shared" si="14"/>
        <v>46.666666666666664</v>
      </c>
    </row>
    <row r="200" spans="1:10" x14ac:dyDescent="0.3">
      <c r="A200" s="441"/>
      <c r="B200" s="441"/>
      <c r="C200" s="411"/>
      <c r="D200" s="266" t="s">
        <v>34</v>
      </c>
      <c r="E200" s="62">
        <v>2800</v>
      </c>
      <c r="G200" s="213">
        <v>2800</v>
      </c>
      <c r="H200" s="213">
        <f t="shared" si="12"/>
        <v>0</v>
      </c>
      <c r="I200" s="214">
        <f t="shared" si="13"/>
        <v>100</v>
      </c>
      <c r="J200" s="227">
        <f t="shared" si="14"/>
        <v>46.666666666666664</v>
      </c>
    </row>
    <row r="201" spans="1:10" ht="17.399999999999999" customHeight="1" x14ac:dyDescent="0.3">
      <c r="A201" s="441"/>
      <c r="B201" s="441"/>
      <c r="C201" s="410" t="s">
        <v>501</v>
      </c>
      <c r="D201" s="266" t="s">
        <v>33</v>
      </c>
      <c r="E201" s="62">
        <v>2800</v>
      </c>
      <c r="G201" s="213">
        <v>2800</v>
      </c>
      <c r="H201" s="213">
        <f t="shared" si="12"/>
        <v>0</v>
      </c>
      <c r="I201" s="214">
        <f t="shared" si="13"/>
        <v>100</v>
      </c>
      <c r="J201" s="227">
        <f t="shared" si="14"/>
        <v>46.666666666666664</v>
      </c>
    </row>
    <row r="202" spans="1:10" x14ac:dyDescent="0.3">
      <c r="A202" s="441"/>
      <c r="B202" s="441"/>
      <c r="C202" s="411"/>
      <c r="D202" s="266" t="s">
        <v>34</v>
      </c>
      <c r="E202" s="62">
        <v>2800</v>
      </c>
      <c r="G202" s="213">
        <v>2800</v>
      </c>
      <c r="H202" s="213">
        <f t="shared" si="12"/>
        <v>0</v>
      </c>
      <c r="I202" s="214">
        <f t="shared" si="13"/>
        <v>100</v>
      </c>
      <c r="J202" s="227">
        <f t="shared" si="14"/>
        <v>46.666666666666664</v>
      </c>
    </row>
    <row r="203" spans="1:10" x14ac:dyDescent="0.3">
      <c r="A203" s="441"/>
      <c r="B203" s="441"/>
      <c r="C203" s="410" t="s">
        <v>476</v>
      </c>
      <c r="D203" s="266" t="s">
        <v>33</v>
      </c>
      <c r="E203" s="62">
        <v>2800</v>
      </c>
      <c r="G203" s="213">
        <v>2800</v>
      </c>
      <c r="H203" s="213">
        <f t="shared" si="12"/>
        <v>0</v>
      </c>
      <c r="I203" s="214">
        <f t="shared" si="13"/>
        <v>100</v>
      </c>
      <c r="J203" s="227">
        <f t="shared" si="14"/>
        <v>46.666666666666664</v>
      </c>
    </row>
    <row r="204" spans="1:10" x14ac:dyDescent="0.3">
      <c r="A204" s="441"/>
      <c r="B204" s="441"/>
      <c r="C204" s="412"/>
      <c r="D204" s="266" t="s">
        <v>34</v>
      </c>
      <c r="E204" s="62">
        <v>2800</v>
      </c>
      <c r="G204" s="213">
        <v>2800</v>
      </c>
      <c r="H204" s="213">
        <f t="shared" si="12"/>
        <v>0</v>
      </c>
      <c r="I204" s="214">
        <f t="shared" si="13"/>
        <v>100</v>
      </c>
      <c r="J204" s="227">
        <f t="shared" si="14"/>
        <v>46.666666666666664</v>
      </c>
    </row>
    <row r="205" spans="1:10" ht="17.399999999999999" customHeight="1" x14ac:dyDescent="0.3">
      <c r="A205" s="441"/>
      <c r="B205" s="441"/>
      <c r="C205" s="410" t="s">
        <v>475</v>
      </c>
      <c r="D205" s="266" t="s">
        <v>33</v>
      </c>
      <c r="E205" s="62">
        <v>2800</v>
      </c>
      <c r="G205" s="213">
        <v>2800</v>
      </c>
      <c r="H205" s="213">
        <f t="shared" si="12"/>
        <v>0</v>
      </c>
      <c r="I205" s="214">
        <f t="shared" si="13"/>
        <v>100</v>
      </c>
      <c r="J205" s="227">
        <f t="shared" si="14"/>
        <v>46.666666666666664</v>
      </c>
    </row>
    <row r="206" spans="1:10" ht="17.399999999999999" customHeight="1" x14ac:dyDescent="0.3">
      <c r="A206" s="441"/>
      <c r="B206" s="441"/>
      <c r="C206" s="412"/>
      <c r="D206" s="266" t="s">
        <v>34</v>
      </c>
      <c r="E206" s="62">
        <v>2800</v>
      </c>
      <c r="G206" s="213">
        <v>2800</v>
      </c>
      <c r="H206" s="213">
        <f t="shared" si="12"/>
        <v>0</v>
      </c>
      <c r="I206" s="214">
        <f t="shared" si="13"/>
        <v>100</v>
      </c>
      <c r="J206" s="227">
        <f t="shared" si="14"/>
        <v>46.666666666666664</v>
      </c>
    </row>
    <row r="207" spans="1:10" ht="17.399999999999999" customHeight="1" x14ac:dyDescent="0.3">
      <c r="A207" s="441"/>
      <c r="B207" s="441"/>
      <c r="C207" s="410" t="s">
        <v>471</v>
      </c>
      <c r="D207" s="266" t="s">
        <v>33</v>
      </c>
      <c r="E207" s="62">
        <v>2800</v>
      </c>
      <c r="G207" s="213">
        <v>2800</v>
      </c>
      <c r="H207" s="213">
        <f t="shared" si="12"/>
        <v>0</v>
      </c>
      <c r="I207" s="214">
        <f t="shared" si="13"/>
        <v>100</v>
      </c>
      <c r="J207" s="227">
        <f t="shared" si="14"/>
        <v>46.666666666666664</v>
      </c>
    </row>
    <row r="208" spans="1:10" ht="17.399999999999999" customHeight="1" x14ac:dyDescent="0.3">
      <c r="A208" s="441"/>
      <c r="B208" s="441"/>
      <c r="C208" s="412"/>
      <c r="D208" s="266" t="s">
        <v>34</v>
      </c>
      <c r="E208" s="62">
        <v>2800</v>
      </c>
      <c r="G208" s="213">
        <v>2800</v>
      </c>
      <c r="H208" s="213">
        <f t="shared" si="12"/>
        <v>0</v>
      </c>
      <c r="I208" s="214">
        <f t="shared" si="13"/>
        <v>100</v>
      </c>
      <c r="J208" s="227">
        <f t="shared" si="14"/>
        <v>46.666666666666664</v>
      </c>
    </row>
    <row r="209" spans="1:10" ht="17.399999999999999" customHeight="1" x14ac:dyDescent="0.3">
      <c r="A209" s="441"/>
      <c r="B209" s="441"/>
      <c r="C209" s="410" t="s">
        <v>529</v>
      </c>
      <c r="D209" s="1" t="s">
        <v>33</v>
      </c>
      <c r="E209" s="2">
        <v>2750</v>
      </c>
      <c r="G209" s="213">
        <v>2750</v>
      </c>
      <c r="H209" s="213">
        <f t="shared" si="12"/>
        <v>0</v>
      </c>
      <c r="I209" s="214">
        <f t="shared" si="13"/>
        <v>100</v>
      </c>
      <c r="J209" s="227">
        <f t="shared" si="14"/>
        <v>45.833333333333336</v>
      </c>
    </row>
    <row r="210" spans="1:10" ht="17.399999999999999" customHeight="1" x14ac:dyDescent="0.3">
      <c r="A210" s="441"/>
      <c r="B210" s="441"/>
      <c r="C210" s="412"/>
      <c r="D210" s="1" t="s">
        <v>34</v>
      </c>
      <c r="E210" s="2">
        <v>2500</v>
      </c>
      <c r="G210" s="213">
        <v>2500</v>
      </c>
      <c r="H210" s="213">
        <f t="shared" si="12"/>
        <v>0</v>
      </c>
      <c r="I210" s="214">
        <f t="shared" si="13"/>
        <v>100</v>
      </c>
      <c r="J210" s="227">
        <f t="shared" si="14"/>
        <v>41.666666666666664</v>
      </c>
    </row>
    <row r="211" spans="1:10" ht="17.399999999999999" customHeight="1" x14ac:dyDescent="0.3">
      <c r="A211" s="441"/>
      <c r="B211" s="441"/>
      <c r="C211" s="380" t="s">
        <v>515</v>
      </c>
      <c r="D211" s="266" t="s">
        <v>33</v>
      </c>
      <c r="E211" s="62">
        <v>2800</v>
      </c>
      <c r="G211" s="213">
        <v>2800</v>
      </c>
      <c r="H211" s="213">
        <f t="shared" si="12"/>
        <v>0</v>
      </c>
      <c r="I211" s="214">
        <f t="shared" si="13"/>
        <v>100</v>
      </c>
      <c r="J211" s="227">
        <f t="shared" si="14"/>
        <v>46.666666666666664</v>
      </c>
    </row>
    <row r="212" spans="1:10" x14ac:dyDescent="0.3">
      <c r="A212" s="441"/>
      <c r="B212" s="441"/>
      <c r="C212" s="381"/>
      <c r="D212" s="266" t="s">
        <v>34</v>
      </c>
      <c r="E212" s="62">
        <v>2800</v>
      </c>
      <c r="G212" s="213">
        <v>2800</v>
      </c>
      <c r="H212" s="213">
        <f t="shared" si="12"/>
        <v>0</v>
      </c>
      <c r="I212" s="214">
        <f t="shared" si="13"/>
        <v>100</v>
      </c>
      <c r="J212" s="227">
        <f t="shared" si="14"/>
        <v>46.666666666666664</v>
      </c>
    </row>
    <row r="213" spans="1:10" ht="17.399999999999999" customHeight="1" x14ac:dyDescent="0.3">
      <c r="A213" s="441"/>
      <c r="B213" s="441"/>
      <c r="C213" s="410" t="s">
        <v>477</v>
      </c>
      <c r="D213" s="266" t="s">
        <v>33</v>
      </c>
      <c r="E213" s="62">
        <v>2800</v>
      </c>
      <c r="G213" s="213">
        <v>2800</v>
      </c>
      <c r="H213" s="213">
        <f t="shared" si="12"/>
        <v>0</v>
      </c>
      <c r="I213" s="214">
        <f t="shared" si="13"/>
        <v>100</v>
      </c>
      <c r="J213" s="227">
        <f t="shared" si="14"/>
        <v>46.666666666666664</v>
      </c>
    </row>
    <row r="214" spans="1:10" x14ac:dyDescent="0.3">
      <c r="A214" s="441"/>
      <c r="B214" s="441"/>
      <c r="C214" s="411"/>
      <c r="D214" s="266" t="s">
        <v>34</v>
      </c>
      <c r="E214" s="62">
        <v>2800</v>
      </c>
      <c r="G214" s="213">
        <v>2800</v>
      </c>
      <c r="H214" s="213">
        <f t="shared" si="12"/>
        <v>0</v>
      </c>
      <c r="I214" s="214">
        <f t="shared" si="13"/>
        <v>100</v>
      </c>
      <c r="J214" s="227">
        <f t="shared" si="14"/>
        <v>46.666666666666664</v>
      </c>
    </row>
    <row r="215" spans="1:10" ht="17.399999999999999" customHeight="1" x14ac:dyDescent="0.3">
      <c r="A215" s="441"/>
      <c r="B215" s="441"/>
      <c r="C215" s="410" t="s">
        <v>502</v>
      </c>
      <c r="D215" s="266" t="s">
        <v>33</v>
      </c>
      <c r="E215" s="62">
        <v>2800</v>
      </c>
      <c r="G215" s="213">
        <v>2800</v>
      </c>
      <c r="H215" s="213">
        <f t="shared" si="12"/>
        <v>0</v>
      </c>
      <c r="I215" s="214">
        <f t="shared" si="13"/>
        <v>100</v>
      </c>
      <c r="J215" s="227">
        <f t="shared" si="14"/>
        <v>46.666666666666664</v>
      </c>
    </row>
    <row r="216" spans="1:10" ht="17.399999999999999" customHeight="1" x14ac:dyDescent="0.3">
      <c r="A216" s="441"/>
      <c r="B216" s="441"/>
      <c r="C216" s="412"/>
      <c r="D216" s="266" t="s">
        <v>34</v>
      </c>
      <c r="E216" s="62">
        <v>2800</v>
      </c>
      <c r="G216" s="213">
        <v>2800</v>
      </c>
      <c r="H216" s="213">
        <f t="shared" si="12"/>
        <v>0</v>
      </c>
      <c r="I216" s="214">
        <f t="shared" si="13"/>
        <v>100</v>
      </c>
      <c r="J216" s="227">
        <f t="shared" si="14"/>
        <v>46.666666666666664</v>
      </c>
    </row>
    <row r="217" spans="1:10" x14ac:dyDescent="0.3">
      <c r="A217" s="441"/>
      <c r="B217" s="441"/>
      <c r="C217" s="410" t="s">
        <v>492</v>
      </c>
      <c r="D217" s="266" t="s">
        <v>33</v>
      </c>
      <c r="E217" s="62">
        <v>2800</v>
      </c>
      <c r="G217" s="213">
        <v>2800</v>
      </c>
      <c r="H217" s="213">
        <f t="shared" si="12"/>
        <v>0</v>
      </c>
      <c r="I217" s="214">
        <f t="shared" si="13"/>
        <v>100</v>
      </c>
      <c r="J217" s="227">
        <f t="shared" si="14"/>
        <v>46.666666666666664</v>
      </c>
    </row>
    <row r="218" spans="1:10" x14ac:dyDescent="0.3">
      <c r="A218" s="441"/>
      <c r="B218" s="441"/>
      <c r="C218" s="411"/>
      <c r="D218" s="266" t="s">
        <v>34</v>
      </c>
      <c r="E218" s="62">
        <v>2800</v>
      </c>
      <c r="G218" s="213">
        <v>2800</v>
      </c>
      <c r="H218" s="213">
        <f t="shared" si="12"/>
        <v>0</v>
      </c>
      <c r="I218" s="214">
        <f t="shared" si="13"/>
        <v>100</v>
      </c>
      <c r="J218" s="227">
        <f t="shared" si="14"/>
        <v>46.666666666666664</v>
      </c>
    </row>
    <row r="219" spans="1:10" ht="17.399999999999999" customHeight="1" x14ac:dyDescent="0.3">
      <c r="A219" s="441"/>
      <c r="B219" s="441"/>
      <c r="C219" s="410" t="s">
        <v>482</v>
      </c>
      <c r="D219" s="266" t="s">
        <v>33</v>
      </c>
      <c r="E219" s="62">
        <v>2800</v>
      </c>
      <c r="G219" s="213">
        <v>2800</v>
      </c>
      <c r="H219" s="213">
        <f t="shared" si="12"/>
        <v>0</v>
      </c>
      <c r="I219" s="214">
        <f t="shared" si="13"/>
        <v>100</v>
      </c>
      <c r="J219" s="227">
        <f t="shared" si="14"/>
        <v>46.666666666666664</v>
      </c>
    </row>
    <row r="220" spans="1:10" ht="17.399999999999999" customHeight="1" x14ac:dyDescent="0.3">
      <c r="A220" s="441"/>
      <c r="B220" s="441"/>
      <c r="C220" s="412"/>
      <c r="D220" s="266" t="s">
        <v>34</v>
      </c>
      <c r="E220" s="62">
        <v>2800</v>
      </c>
      <c r="G220" s="213">
        <v>2800</v>
      </c>
      <c r="H220" s="213">
        <f t="shared" si="12"/>
        <v>0</v>
      </c>
      <c r="I220" s="214">
        <f t="shared" si="13"/>
        <v>100</v>
      </c>
      <c r="J220" s="227">
        <f t="shared" si="14"/>
        <v>46.666666666666664</v>
      </c>
    </row>
    <row r="221" spans="1:10" x14ac:dyDescent="0.3">
      <c r="A221" s="441"/>
      <c r="B221" s="441"/>
      <c r="C221" s="410" t="s">
        <v>505</v>
      </c>
      <c r="D221" s="266" t="s">
        <v>33</v>
      </c>
      <c r="E221" s="62">
        <v>2800</v>
      </c>
      <c r="G221" s="213">
        <v>2800</v>
      </c>
      <c r="H221" s="213">
        <f t="shared" si="12"/>
        <v>0</v>
      </c>
      <c r="I221" s="214">
        <f t="shared" si="13"/>
        <v>100</v>
      </c>
      <c r="J221" s="227">
        <f t="shared" si="14"/>
        <v>46.666666666666664</v>
      </c>
    </row>
    <row r="222" spans="1:10" x14ac:dyDescent="0.3">
      <c r="A222" s="441"/>
      <c r="B222" s="441"/>
      <c r="C222" s="411"/>
      <c r="D222" s="266" t="s">
        <v>34</v>
      </c>
      <c r="E222" s="62">
        <v>2800</v>
      </c>
      <c r="G222" s="213">
        <v>2800</v>
      </c>
      <c r="H222" s="213">
        <f t="shared" si="12"/>
        <v>0</v>
      </c>
      <c r="I222" s="214">
        <f t="shared" si="13"/>
        <v>100</v>
      </c>
      <c r="J222" s="227">
        <f t="shared" si="14"/>
        <v>46.666666666666664</v>
      </c>
    </row>
    <row r="223" spans="1:10" ht="17.399999999999999" customHeight="1" x14ac:dyDescent="0.3">
      <c r="A223" s="441"/>
      <c r="B223" s="441"/>
      <c r="C223" s="410" t="s">
        <v>504</v>
      </c>
      <c r="D223" s="266" t="s">
        <v>33</v>
      </c>
      <c r="E223" s="62">
        <v>2800</v>
      </c>
      <c r="G223" s="213">
        <v>2800</v>
      </c>
      <c r="H223" s="213">
        <f t="shared" si="12"/>
        <v>0</v>
      </c>
      <c r="I223" s="214">
        <f t="shared" si="13"/>
        <v>100</v>
      </c>
      <c r="J223" s="227">
        <f t="shared" si="14"/>
        <v>46.666666666666664</v>
      </c>
    </row>
    <row r="224" spans="1:10" ht="17.399999999999999" customHeight="1" x14ac:dyDescent="0.3">
      <c r="A224" s="441"/>
      <c r="B224" s="441"/>
      <c r="C224" s="412"/>
      <c r="D224" s="266" t="s">
        <v>34</v>
      </c>
      <c r="E224" s="62">
        <v>2800</v>
      </c>
      <c r="G224" s="213">
        <v>2800</v>
      </c>
      <c r="H224" s="213">
        <f t="shared" si="12"/>
        <v>0</v>
      </c>
      <c r="I224" s="214">
        <f t="shared" si="13"/>
        <v>100</v>
      </c>
      <c r="J224" s="227">
        <f t="shared" si="14"/>
        <v>46.666666666666664</v>
      </c>
    </row>
    <row r="225" spans="1:10" x14ac:dyDescent="0.3">
      <c r="A225" s="441"/>
      <c r="B225" s="441"/>
      <c r="C225" s="410" t="s">
        <v>513</v>
      </c>
      <c r="D225" s="266" t="s">
        <v>33</v>
      </c>
      <c r="E225" s="62">
        <v>2800</v>
      </c>
      <c r="G225" s="213">
        <v>2800</v>
      </c>
      <c r="H225" s="213">
        <f t="shared" si="12"/>
        <v>0</v>
      </c>
      <c r="I225" s="214">
        <f t="shared" si="13"/>
        <v>100</v>
      </c>
      <c r="J225" s="227">
        <f t="shared" si="14"/>
        <v>46.666666666666664</v>
      </c>
    </row>
    <row r="226" spans="1:10" x14ac:dyDescent="0.3">
      <c r="A226" s="441"/>
      <c r="B226" s="441"/>
      <c r="C226" s="411"/>
      <c r="D226" s="266" t="s">
        <v>34</v>
      </c>
      <c r="E226" s="62">
        <v>2800</v>
      </c>
      <c r="G226" s="213">
        <v>2800</v>
      </c>
      <c r="H226" s="213">
        <f t="shared" si="12"/>
        <v>0</v>
      </c>
      <c r="I226" s="214">
        <f t="shared" si="13"/>
        <v>100</v>
      </c>
      <c r="J226" s="227">
        <f t="shared" si="14"/>
        <v>46.666666666666664</v>
      </c>
    </row>
    <row r="227" spans="1:10" ht="17.399999999999999" customHeight="1" x14ac:dyDescent="0.3">
      <c r="A227" s="441"/>
      <c r="B227" s="441"/>
      <c r="C227" s="410" t="s">
        <v>512</v>
      </c>
      <c r="D227" s="266" t="s">
        <v>33</v>
      </c>
      <c r="E227" s="62">
        <v>2800</v>
      </c>
      <c r="G227" s="213">
        <v>2800</v>
      </c>
      <c r="H227" s="213">
        <f t="shared" si="12"/>
        <v>0</v>
      </c>
      <c r="I227" s="214">
        <f t="shared" si="13"/>
        <v>100</v>
      </c>
      <c r="J227" s="227">
        <f t="shared" si="14"/>
        <v>46.666666666666664</v>
      </c>
    </row>
    <row r="228" spans="1:10" x14ac:dyDescent="0.3">
      <c r="A228" s="441"/>
      <c r="B228" s="441"/>
      <c r="C228" s="411"/>
      <c r="D228" s="266" t="s">
        <v>34</v>
      </c>
      <c r="E228" s="62">
        <v>2800</v>
      </c>
      <c r="G228" s="213">
        <v>2800</v>
      </c>
      <c r="H228" s="213">
        <f t="shared" si="12"/>
        <v>0</v>
      </c>
      <c r="I228" s="214">
        <f t="shared" si="13"/>
        <v>100</v>
      </c>
      <c r="J228" s="227">
        <f t="shared" si="14"/>
        <v>46.666666666666664</v>
      </c>
    </row>
    <row r="229" spans="1:10" ht="17.399999999999999" customHeight="1" x14ac:dyDescent="0.3">
      <c r="A229" s="441"/>
      <c r="B229" s="441"/>
      <c r="C229" s="410" t="s">
        <v>470</v>
      </c>
      <c r="D229" s="266" t="s">
        <v>33</v>
      </c>
      <c r="E229" s="62">
        <v>2800</v>
      </c>
      <c r="G229" s="213">
        <v>2800</v>
      </c>
      <c r="H229" s="213">
        <f t="shared" si="12"/>
        <v>0</v>
      </c>
      <c r="I229" s="214">
        <f t="shared" si="13"/>
        <v>100</v>
      </c>
      <c r="J229" s="227">
        <f t="shared" si="14"/>
        <v>46.666666666666664</v>
      </c>
    </row>
    <row r="230" spans="1:10" ht="17.399999999999999" customHeight="1" x14ac:dyDescent="0.3">
      <c r="A230" s="441"/>
      <c r="B230" s="441"/>
      <c r="C230" s="412"/>
      <c r="D230" s="266" t="s">
        <v>34</v>
      </c>
      <c r="E230" s="62">
        <v>2800</v>
      </c>
      <c r="G230" s="213">
        <v>2800</v>
      </c>
      <c r="H230" s="213">
        <f t="shared" si="12"/>
        <v>0</v>
      </c>
      <c r="I230" s="214">
        <f t="shared" si="13"/>
        <v>100</v>
      </c>
      <c r="J230" s="227">
        <f t="shared" si="14"/>
        <v>46.666666666666664</v>
      </c>
    </row>
    <row r="231" spans="1:10" ht="17.399999999999999" customHeight="1" x14ac:dyDescent="0.3">
      <c r="A231" s="441"/>
      <c r="B231" s="441"/>
      <c r="C231" s="487" t="s">
        <v>457</v>
      </c>
      <c r="D231" s="266" t="s">
        <v>33</v>
      </c>
      <c r="E231" s="62">
        <v>2800</v>
      </c>
      <c r="G231" s="213">
        <v>2800</v>
      </c>
      <c r="H231" s="213">
        <f t="shared" si="12"/>
        <v>0</v>
      </c>
      <c r="I231" s="214">
        <f t="shared" si="13"/>
        <v>100</v>
      </c>
      <c r="J231" s="227">
        <f t="shared" si="14"/>
        <v>46.666666666666664</v>
      </c>
    </row>
    <row r="232" spans="1:10" ht="17.399999999999999" customHeight="1" x14ac:dyDescent="0.3">
      <c r="A232" s="441"/>
      <c r="B232" s="441"/>
      <c r="C232" s="487"/>
      <c r="D232" s="266" t="s">
        <v>34</v>
      </c>
      <c r="E232" s="62">
        <v>2800</v>
      </c>
      <c r="G232" s="213">
        <v>2800</v>
      </c>
      <c r="H232" s="213">
        <f t="shared" si="12"/>
        <v>0</v>
      </c>
      <c r="I232" s="214">
        <f t="shared" si="13"/>
        <v>100</v>
      </c>
      <c r="J232" s="227">
        <f t="shared" si="14"/>
        <v>46.666666666666664</v>
      </c>
    </row>
    <row r="233" spans="1:10" x14ac:dyDescent="0.3">
      <c r="A233" s="441"/>
      <c r="B233" s="441"/>
      <c r="C233" s="410" t="s">
        <v>518</v>
      </c>
      <c r="D233" s="61" t="s">
        <v>33</v>
      </c>
      <c r="E233" s="62">
        <v>2800</v>
      </c>
      <c r="G233" s="213">
        <v>2800</v>
      </c>
      <c r="H233" s="213">
        <f t="shared" si="6"/>
        <v>0</v>
      </c>
      <c r="I233" s="214">
        <f t="shared" si="7"/>
        <v>100</v>
      </c>
      <c r="J233" s="227">
        <f t="shared" si="8"/>
        <v>46.666666666666664</v>
      </c>
    </row>
    <row r="234" spans="1:10" x14ac:dyDescent="0.3">
      <c r="A234" s="441"/>
      <c r="B234" s="441"/>
      <c r="C234" s="411"/>
      <c r="D234" s="61" t="s">
        <v>34</v>
      </c>
      <c r="E234" s="62">
        <v>2800</v>
      </c>
      <c r="G234" s="213">
        <v>2800</v>
      </c>
      <c r="H234" s="213">
        <f t="shared" si="6"/>
        <v>0</v>
      </c>
      <c r="I234" s="214">
        <f t="shared" si="7"/>
        <v>100</v>
      </c>
      <c r="J234" s="227">
        <f t="shared" si="8"/>
        <v>46.666666666666664</v>
      </c>
    </row>
    <row r="235" spans="1:10" ht="18" customHeight="1" x14ac:dyDescent="0.3">
      <c r="A235" s="441"/>
      <c r="B235" s="441"/>
      <c r="C235" s="410" t="s">
        <v>517</v>
      </c>
      <c r="D235" s="61" t="s">
        <v>33</v>
      </c>
      <c r="E235" s="62">
        <v>2800</v>
      </c>
      <c r="G235" s="213">
        <v>2800</v>
      </c>
      <c r="H235" s="213">
        <f t="shared" si="6"/>
        <v>0</v>
      </c>
      <c r="I235" s="214">
        <f t="shared" si="7"/>
        <v>100</v>
      </c>
      <c r="J235" s="227">
        <f t="shared" si="8"/>
        <v>46.666666666666664</v>
      </c>
    </row>
    <row r="236" spans="1:10" x14ac:dyDescent="0.3">
      <c r="A236" s="441"/>
      <c r="B236" s="441"/>
      <c r="C236" s="411"/>
      <c r="D236" s="61" t="s">
        <v>34</v>
      </c>
      <c r="E236" s="62">
        <v>2800</v>
      </c>
      <c r="G236" s="213">
        <v>2800</v>
      </c>
      <c r="H236" s="213">
        <f t="shared" si="6"/>
        <v>0</v>
      </c>
      <c r="I236" s="214">
        <f t="shared" si="7"/>
        <v>100</v>
      </c>
      <c r="J236" s="227">
        <f t="shared" si="8"/>
        <v>46.666666666666664</v>
      </c>
    </row>
    <row r="237" spans="1:10" ht="17.399999999999999" customHeight="1" x14ac:dyDescent="0.3">
      <c r="A237" s="441"/>
      <c r="B237" s="441"/>
      <c r="C237" s="380" t="s">
        <v>516</v>
      </c>
      <c r="D237" s="61" t="s">
        <v>33</v>
      </c>
      <c r="E237" s="62">
        <v>2800</v>
      </c>
      <c r="G237" s="213">
        <v>2800</v>
      </c>
      <c r="H237" s="213">
        <f t="shared" si="6"/>
        <v>0</v>
      </c>
      <c r="I237" s="214">
        <f t="shared" si="7"/>
        <v>100</v>
      </c>
      <c r="J237" s="227">
        <f t="shared" si="8"/>
        <v>46.666666666666664</v>
      </c>
    </row>
    <row r="238" spans="1:10" x14ac:dyDescent="0.3">
      <c r="A238" s="441"/>
      <c r="B238" s="441"/>
      <c r="C238" s="381"/>
      <c r="D238" s="61" t="s">
        <v>34</v>
      </c>
      <c r="E238" s="62">
        <v>2800</v>
      </c>
      <c r="G238" s="213">
        <v>2800</v>
      </c>
      <c r="H238" s="213">
        <f t="shared" si="6"/>
        <v>0</v>
      </c>
      <c r="I238" s="214">
        <f t="shared" si="7"/>
        <v>100</v>
      </c>
      <c r="J238" s="227">
        <f t="shared" si="8"/>
        <v>46.666666666666664</v>
      </c>
    </row>
    <row r="239" spans="1:10" ht="17.399999999999999" customHeight="1" x14ac:dyDescent="0.3">
      <c r="A239" s="441"/>
      <c r="B239" s="441"/>
      <c r="C239" s="410" t="s">
        <v>464</v>
      </c>
      <c r="D239" s="266" t="s">
        <v>33</v>
      </c>
      <c r="E239" s="62">
        <v>2800</v>
      </c>
      <c r="G239" s="213">
        <v>2800</v>
      </c>
      <c r="H239" s="213">
        <f t="shared" si="6"/>
        <v>0</v>
      </c>
      <c r="I239" s="214">
        <f t="shared" si="7"/>
        <v>100</v>
      </c>
      <c r="J239" s="227">
        <f t="shared" si="8"/>
        <v>46.666666666666664</v>
      </c>
    </row>
    <row r="240" spans="1:10" x14ac:dyDescent="0.3">
      <c r="A240" s="441"/>
      <c r="B240" s="441"/>
      <c r="C240" s="411"/>
      <c r="D240" s="266" t="s">
        <v>34</v>
      </c>
      <c r="E240" s="62">
        <v>2800</v>
      </c>
      <c r="G240" s="213">
        <v>2800</v>
      </c>
      <c r="H240" s="213">
        <f t="shared" si="6"/>
        <v>0</v>
      </c>
      <c r="I240" s="214">
        <f t="shared" si="7"/>
        <v>100</v>
      </c>
      <c r="J240" s="227">
        <f t="shared" si="8"/>
        <v>46.666666666666664</v>
      </c>
    </row>
    <row r="241" spans="1:10" ht="17.399999999999999" customHeight="1" x14ac:dyDescent="0.3">
      <c r="A241" s="441"/>
      <c r="B241" s="441"/>
      <c r="C241" s="410" t="s">
        <v>463</v>
      </c>
      <c r="D241" s="266" t="s">
        <v>33</v>
      </c>
      <c r="E241" s="62">
        <v>2800</v>
      </c>
      <c r="G241" s="213">
        <v>2800</v>
      </c>
      <c r="H241" s="213">
        <f t="shared" si="6"/>
        <v>0</v>
      </c>
      <c r="I241" s="214">
        <f t="shared" si="7"/>
        <v>100</v>
      </c>
      <c r="J241" s="227">
        <f t="shared" si="8"/>
        <v>46.666666666666664</v>
      </c>
    </row>
    <row r="242" spans="1:10" x14ac:dyDescent="0.3">
      <c r="A242" s="441"/>
      <c r="B242" s="441"/>
      <c r="C242" s="411"/>
      <c r="D242" s="266" t="s">
        <v>34</v>
      </c>
      <c r="E242" s="62">
        <v>2800</v>
      </c>
      <c r="G242" s="213">
        <v>2800</v>
      </c>
      <c r="H242" s="213">
        <f t="shared" si="6"/>
        <v>0</v>
      </c>
      <c r="I242" s="214">
        <f t="shared" si="7"/>
        <v>100</v>
      </c>
      <c r="J242" s="227">
        <f t="shared" si="8"/>
        <v>46.666666666666664</v>
      </c>
    </row>
    <row r="243" spans="1:10" ht="17.399999999999999" customHeight="1" x14ac:dyDescent="0.3">
      <c r="A243" s="441"/>
      <c r="B243" s="441"/>
      <c r="C243" s="410" t="s">
        <v>496</v>
      </c>
      <c r="D243" s="266" t="s">
        <v>33</v>
      </c>
      <c r="E243" s="62">
        <v>2800</v>
      </c>
      <c r="G243" s="213">
        <v>2800</v>
      </c>
      <c r="H243" s="213">
        <f t="shared" si="6"/>
        <v>0</v>
      </c>
      <c r="I243" s="214">
        <f t="shared" si="7"/>
        <v>100</v>
      </c>
      <c r="J243" s="227">
        <f t="shared" si="8"/>
        <v>46.666666666666664</v>
      </c>
    </row>
    <row r="244" spans="1:10" x14ac:dyDescent="0.3">
      <c r="A244" s="441"/>
      <c r="B244" s="441"/>
      <c r="C244" s="411"/>
      <c r="D244" s="266" t="s">
        <v>34</v>
      </c>
      <c r="E244" s="62">
        <v>2800</v>
      </c>
      <c r="G244" s="213">
        <v>2800</v>
      </c>
      <c r="H244" s="213">
        <f t="shared" si="6"/>
        <v>0</v>
      </c>
      <c r="I244" s="214">
        <f t="shared" si="7"/>
        <v>100</v>
      </c>
      <c r="J244" s="227">
        <f t="shared" si="8"/>
        <v>46.666666666666664</v>
      </c>
    </row>
    <row r="245" spans="1:10" ht="17.399999999999999" customHeight="1" x14ac:dyDescent="0.3">
      <c r="A245" s="441"/>
      <c r="B245" s="441"/>
      <c r="C245" s="410" t="s">
        <v>489</v>
      </c>
      <c r="D245" s="266" t="s">
        <v>33</v>
      </c>
      <c r="E245" s="62">
        <v>2800</v>
      </c>
      <c r="G245" s="213">
        <v>2800</v>
      </c>
      <c r="H245" s="213">
        <f t="shared" si="6"/>
        <v>0</v>
      </c>
      <c r="I245" s="214">
        <f t="shared" si="7"/>
        <v>100</v>
      </c>
      <c r="J245" s="227">
        <f t="shared" si="8"/>
        <v>46.666666666666664</v>
      </c>
    </row>
    <row r="246" spans="1:10" x14ac:dyDescent="0.3">
      <c r="A246" s="441"/>
      <c r="B246" s="441"/>
      <c r="C246" s="411"/>
      <c r="D246" s="266" t="s">
        <v>34</v>
      </c>
      <c r="E246" s="62">
        <v>2800</v>
      </c>
      <c r="G246" s="213">
        <v>2800</v>
      </c>
      <c r="H246" s="213">
        <f t="shared" si="6"/>
        <v>0</v>
      </c>
      <c r="I246" s="214">
        <f t="shared" si="7"/>
        <v>100</v>
      </c>
      <c r="J246" s="227">
        <f t="shared" si="8"/>
        <v>46.666666666666664</v>
      </c>
    </row>
    <row r="247" spans="1:10" ht="17.399999999999999" customHeight="1" x14ac:dyDescent="0.3">
      <c r="A247" s="441"/>
      <c r="B247" s="441"/>
      <c r="C247" s="410" t="s">
        <v>469</v>
      </c>
      <c r="D247" s="266" t="s">
        <v>33</v>
      </c>
      <c r="E247" s="62">
        <v>2800</v>
      </c>
      <c r="G247" s="213">
        <v>2800</v>
      </c>
      <c r="H247" s="213">
        <f t="shared" si="6"/>
        <v>0</v>
      </c>
      <c r="I247" s="214">
        <f t="shared" si="7"/>
        <v>100</v>
      </c>
      <c r="J247" s="227">
        <f t="shared" si="8"/>
        <v>46.666666666666664</v>
      </c>
    </row>
    <row r="248" spans="1:10" x14ac:dyDescent="0.3">
      <c r="A248" s="441"/>
      <c r="B248" s="441"/>
      <c r="C248" s="411"/>
      <c r="D248" s="266" t="s">
        <v>34</v>
      </c>
      <c r="E248" s="62">
        <v>2800</v>
      </c>
      <c r="G248" s="213">
        <v>2800</v>
      </c>
      <c r="H248" s="213">
        <f t="shared" si="6"/>
        <v>0</v>
      </c>
      <c r="I248" s="214">
        <f t="shared" si="7"/>
        <v>100</v>
      </c>
      <c r="J248" s="227">
        <f t="shared" si="8"/>
        <v>46.666666666666664</v>
      </c>
    </row>
    <row r="249" spans="1:10" x14ac:dyDescent="0.3">
      <c r="A249" s="441"/>
      <c r="B249" s="441"/>
      <c r="C249" s="410" t="s">
        <v>460</v>
      </c>
      <c r="D249" s="266" t="s">
        <v>33</v>
      </c>
      <c r="E249" s="62">
        <v>2800</v>
      </c>
      <c r="G249" s="213">
        <v>2800</v>
      </c>
      <c r="H249" s="213">
        <f t="shared" si="6"/>
        <v>0</v>
      </c>
      <c r="I249" s="214">
        <f t="shared" si="7"/>
        <v>100</v>
      </c>
      <c r="J249" s="227">
        <f t="shared" si="8"/>
        <v>46.666666666666664</v>
      </c>
    </row>
    <row r="250" spans="1:10" x14ac:dyDescent="0.3">
      <c r="A250" s="441"/>
      <c r="B250" s="441"/>
      <c r="C250" s="411"/>
      <c r="D250" s="266" t="s">
        <v>34</v>
      </c>
      <c r="E250" s="62">
        <v>2800</v>
      </c>
      <c r="G250" s="213">
        <v>2800</v>
      </c>
      <c r="H250" s="213">
        <f t="shared" si="6"/>
        <v>0</v>
      </c>
      <c r="I250" s="214">
        <f t="shared" si="7"/>
        <v>100</v>
      </c>
      <c r="J250" s="227">
        <f t="shared" si="8"/>
        <v>46.666666666666664</v>
      </c>
    </row>
    <row r="251" spans="1:10" ht="17.399999999999999" customHeight="1" x14ac:dyDescent="0.3">
      <c r="A251" s="441"/>
      <c r="B251" s="441"/>
      <c r="C251" s="410" t="s">
        <v>490</v>
      </c>
      <c r="D251" s="266" t="s">
        <v>33</v>
      </c>
      <c r="E251" s="62">
        <v>2800</v>
      </c>
      <c r="G251" s="213">
        <v>2800</v>
      </c>
      <c r="H251" s="213">
        <f t="shared" si="6"/>
        <v>0</v>
      </c>
      <c r="I251" s="214">
        <f t="shared" si="7"/>
        <v>100</v>
      </c>
      <c r="J251" s="227">
        <f t="shared" si="8"/>
        <v>46.666666666666664</v>
      </c>
    </row>
    <row r="252" spans="1:10" ht="17.399999999999999" customHeight="1" x14ac:dyDescent="0.3">
      <c r="A252" s="441"/>
      <c r="B252" s="441"/>
      <c r="C252" s="412"/>
      <c r="D252" s="266" t="s">
        <v>34</v>
      </c>
      <c r="E252" s="62">
        <v>2800</v>
      </c>
      <c r="G252" s="213">
        <v>2800</v>
      </c>
      <c r="H252" s="213">
        <f t="shared" si="6"/>
        <v>0</v>
      </c>
      <c r="I252" s="214">
        <f t="shared" si="7"/>
        <v>100</v>
      </c>
      <c r="J252" s="227">
        <f t="shared" si="8"/>
        <v>46.666666666666664</v>
      </c>
    </row>
    <row r="253" spans="1:10" ht="17.399999999999999" customHeight="1" x14ac:dyDescent="0.3">
      <c r="A253" s="441"/>
      <c r="B253" s="441"/>
      <c r="C253" s="487" t="s">
        <v>458</v>
      </c>
      <c r="D253" s="266" t="s">
        <v>33</v>
      </c>
      <c r="E253" s="62">
        <v>2800</v>
      </c>
      <c r="G253" s="213">
        <v>2800</v>
      </c>
      <c r="H253" s="213">
        <f t="shared" si="6"/>
        <v>0</v>
      </c>
      <c r="I253" s="214">
        <f t="shared" si="7"/>
        <v>100</v>
      </c>
      <c r="J253" s="227">
        <f t="shared" si="8"/>
        <v>46.666666666666664</v>
      </c>
    </row>
    <row r="254" spans="1:10" x14ac:dyDescent="0.3">
      <c r="A254" s="441"/>
      <c r="B254" s="441"/>
      <c r="C254" s="487"/>
      <c r="D254" s="266" t="s">
        <v>34</v>
      </c>
      <c r="E254" s="62">
        <v>2800</v>
      </c>
      <c r="G254" s="213">
        <v>2800</v>
      </c>
      <c r="H254" s="213">
        <f t="shared" si="6"/>
        <v>0</v>
      </c>
      <c r="I254" s="214">
        <f t="shared" si="7"/>
        <v>100</v>
      </c>
      <c r="J254" s="227">
        <f t="shared" si="8"/>
        <v>46.666666666666664</v>
      </c>
    </row>
    <row r="255" spans="1:10" x14ac:dyDescent="0.3">
      <c r="A255" s="441"/>
      <c r="B255" s="441"/>
      <c r="C255" s="410" t="s">
        <v>474</v>
      </c>
      <c r="D255" s="266" t="s">
        <v>33</v>
      </c>
      <c r="E255" s="62">
        <v>2800</v>
      </c>
      <c r="G255" s="213">
        <v>2800</v>
      </c>
      <c r="H255" s="213">
        <f t="shared" si="6"/>
        <v>0</v>
      </c>
      <c r="I255" s="214">
        <f t="shared" si="7"/>
        <v>100</v>
      </c>
      <c r="J255" s="227">
        <f t="shared" si="8"/>
        <v>46.666666666666664</v>
      </c>
    </row>
    <row r="256" spans="1:10" x14ac:dyDescent="0.3">
      <c r="A256" s="441"/>
      <c r="B256" s="441"/>
      <c r="C256" s="412"/>
      <c r="D256" s="266" t="s">
        <v>34</v>
      </c>
      <c r="E256" s="62">
        <v>2800</v>
      </c>
      <c r="G256" s="213">
        <v>2800</v>
      </c>
      <c r="H256" s="213">
        <f t="shared" si="6"/>
        <v>0</v>
      </c>
      <c r="I256" s="214">
        <f t="shared" si="7"/>
        <v>100</v>
      </c>
      <c r="J256" s="227">
        <f t="shared" si="8"/>
        <v>46.666666666666664</v>
      </c>
    </row>
    <row r="257" spans="1:10" ht="17.399999999999999" customHeight="1" x14ac:dyDescent="0.3">
      <c r="A257" s="441"/>
      <c r="B257" s="441"/>
      <c r="C257" s="410" t="s">
        <v>468</v>
      </c>
      <c r="D257" s="266" t="s">
        <v>33</v>
      </c>
      <c r="E257" s="62">
        <v>2800</v>
      </c>
      <c r="G257" s="213">
        <v>2800</v>
      </c>
      <c r="H257" s="213">
        <f t="shared" si="6"/>
        <v>0</v>
      </c>
      <c r="I257" s="214">
        <f t="shared" si="7"/>
        <v>100</v>
      </c>
      <c r="J257" s="227">
        <f t="shared" si="8"/>
        <v>46.666666666666664</v>
      </c>
    </row>
    <row r="258" spans="1:10" x14ac:dyDescent="0.3">
      <c r="A258" s="441"/>
      <c r="B258" s="441"/>
      <c r="C258" s="411"/>
      <c r="D258" s="266" t="s">
        <v>34</v>
      </c>
      <c r="E258" s="62">
        <v>2800</v>
      </c>
      <c r="G258" s="213">
        <v>2800</v>
      </c>
      <c r="H258" s="213">
        <f t="shared" si="6"/>
        <v>0</v>
      </c>
      <c r="I258" s="214">
        <f t="shared" si="7"/>
        <v>100</v>
      </c>
      <c r="J258" s="227">
        <f t="shared" si="8"/>
        <v>46.666666666666664</v>
      </c>
    </row>
    <row r="259" spans="1:10" ht="17.399999999999999" customHeight="1" x14ac:dyDescent="0.3">
      <c r="A259" s="441"/>
      <c r="B259" s="441"/>
      <c r="C259" s="410" t="s">
        <v>499</v>
      </c>
      <c r="D259" s="266" t="s">
        <v>33</v>
      </c>
      <c r="E259" s="62">
        <v>2800</v>
      </c>
      <c r="G259" s="213">
        <v>2800</v>
      </c>
      <c r="H259" s="213">
        <f t="shared" si="6"/>
        <v>0</v>
      </c>
      <c r="I259" s="214">
        <f t="shared" si="7"/>
        <v>100</v>
      </c>
      <c r="J259" s="227">
        <f t="shared" si="8"/>
        <v>46.666666666666664</v>
      </c>
    </row>
    <row r="260" spans="1:10" ht="17.399999999999999" customHeight="1" x14ac:dyDescent="0.3">
      <c r="A260" s="441"/>
      <c r="B260" s="441"/>
      <c r="C260" s="412"/>
      <c r="D260" s="266" t="s">
        <v>34</v>
      </c>
      <c r="E260" s="62">
        <v>2800</v>
      </c>
      <c r="G260" s="213">
        <v>2800</v>
      </c>
      <c r="H260" s="213">
        <f t="shared" si="6"/>
        <v>0</v>
      </c>
      <c r="I260" s="214">
        <f t="shared" si="7"/>
        <v>100</v>
      </c>
      <c r="J260" s="227">
        <f t="shared" si="8"/>
        <v>46.666666666666664</v>
      </c>
    </row>
    <row r="261" spans="1:10" x14ac:dyDescent="0.3">
      <c r="A261" s="441"/>
      <c r="B261" s="441"/>
      <c r="C261" s="410" t="s">
        <v>467</v>
      </c>
      <c r="D261" s="266" t="s">
        <v>33</v>
      </c>
      <c r="E261" s="62">
        <v>2800</v>
      </c>
      <c r="G261" s="213">
        <v>2800</v>
      </c>
      <c r="H261" s="213">
        <f t="shared" si="6"/>
        <v>0</v>
      </c>
      <c r="I261" s="214">
        <f t="shared" si="7"/>
        <v>100</v>
      </c>
      <c r="J261" s="227">
        <f t="shared" si="8"/>
        <v>46.666666666666664</v>
      </c>
    </row>
    <row r="262" spans="1:10" x14ac:dyDescent="0.3">
      <c r="A262" s="441"/>
      <c r="B262" s="441"/>
      <c r="C262" s="411"/>
      <c r="D262" s="266" t="s">
        <v>34</v>
      </c>
      <c r="E262" s="62">
        <v>2800</v>
      </c>
      <c r="G262" s="213">
        <v>2800</v>
      </c>
      <c r="H262" s="213">
        <f t="shared" si="6"/>
        <v>0</v>
      </c>
      <c r="I262" s="214">
        <f t="shared" si="7"/>
        <v>100</v>
      </c>
      <c r="J262" s="227">
        <f t="shared" si="8"/>
        <v>46.666666666666664</v>
      </c>
    </row>
    <row r="263" spans="1:10" ht="17.399999999999999" customHeight="1" x14ac:dyDescent="0.3">
      <c r="A263" s="441"/>
      <c r="B263" s="441"/>
      <c r="C263" s="410" t="s">
        <v>466</v>
      </c>
      <c r="D263" s="266" t="s">
        <v>33</v>
      </c>
      <c r="E263" s="62">
        <v>2800</v>
      </c>
      <c r="G263" s="213">
        <v>2800</v>
      </c>
      <c r="H263" s="213">
        <f t="shared" si="6"/>
        <v>0</v>
      </c>
      <c r="I263" s="214">
        <f t="shared" si="7"/>
        <v>100</v>
      </c>
      <c r="J263" s="227">
        <f t="shared" si="8"/>
        <v>46.666666666666664</v>
      </c>
    </row>
    <row r="264" spans="1:10" x14ac:dyDescent="0.3">
      <c r="A264" s="441"/>
      <c r="B264" s="441"/>
      <c r="C264" s="411"/>
      <c r="D264" s="266" t="s">
        <v>34</v>
      </c>
      <c r="E264" s="62">
        <v>2800</v>
      </c>
      <c r="G264" s="213">
        <v>2800</v>
      </c>
      <c r="H264" s="213">
        <f t="shared" si="6"/>
        <v>0</v>
      </c>
      <c r="I264" s="214">
        <f t="shared" si="7"/>
        <v>100</v>
      </c>
      <c r="J264" s="227">
        <f t="shared" si="8"/>
        <v>46.666666666666664</v>
      </c>
    </row>
    <row r="265" spans="1:10" x14ac:dyDescent="0.3">
      <c r="A265" s="441"/>
      <c r="B265" s="441"/>
      <c r="C265" s="410" t="s">
        <v>495</v>
      </c>
      <c r="D265" s="266" t="s">
        <v>33</v>
      </c>
      <c r="E265" s="62">
        <v>2800</v>
      </c>
      <c r="G265" s="213">
        <v>2800</v>
      </c>
      <c r="H265" s="213">
        <f t="shared" si="6"/>
        <v>0</v>
      </c>
      <c r="I265" s="214">
        <f t="shared" si="7"/>
        <v>100</v>
      </c>
      <c r="J265" s="227">
        <f t="shared" si="8"/>
        <v>46.666666666666664</v>
      </c>
    </row>
    <row r="266" spans="1:10" x14ac:dyDescent="0.3">
      <c r="A266" s="441"/>
      <c r="B266" s="441"/>
      <c r="C266" s="411"/>
      <c r="D266" s="266" t="s">
        <v>34</v>
      </c>
      <c r="E266" s="62">
        <v>2800</v>
      </c>
      <c r="G266" s="213">
        <v>2800</v>
      </c>
      <c r="H266" s="213">
        <f t="shared" si="6"/>
        <v>0</v>
      </c>
      <c r="I266" s="214">
        <f t="shared" si="7"/>
        <v>100</v>
      </c>
      <c r="J266" s="227">
        <f t="shared" si="8"/>
        <v>46.666666666666664</v>
      </c>
    </row>
    <row r="267" spans="1:10" ht="17.399999999999999" customHeight="1" x14ac:dyDescent="0.3">
      <c r="A267" s="441"/>
      <c r="B267" s="441"/>
      <c r="C267" s="410" t="s">
        <v>509</v>
      </c>
      <c r="D267" s="61" t="s">
        <v>33</v>
      </c>
      <c r="E267" s="62">
        <v>2800</v>
      </c>
      <c r="G267" s="213">
        <v>2800</v>
      </c>
      <c r="H267" s="213">
        <f t="shared" si="6"/>
        <v>0</v>
      </c>
      <c r="I267" s="214">
        <f t="shared" si="7"/>
        <v>100</v>
      </c>
      <c r="J267" s="227">
        <f t="shared" si="8"/>
        <v>46.666666666666664</v>
      </c>
    </row>
    <row r="268" spans="1:10" ht="17.399999999999999" customHeight="1" x14ac:dyDescent="0.3">
      <c r="A268" s="441"/>
      <c r="B268" s="441"/>
      <c r="C268" s="412"/>
      <c r="D268" s="61" t="s">
        <v>34</v>
      </c>
      <c r="E268" s="62">
        <v>2800</v>
      </c>
      <c r="G268" s="213">
        <v>2800</v>
      </c>
      <c r="H268" s="213">
        <f t="shared" si="6"/>
        <v>0</v>
      </c>
      <c r="I268" s="214">
        <f t="shared" si="7"/>
        <v>100</v>
      </c>
      <c r="J268" s="227">
        <f t="shared" si="8"/>
        <v>46.666666666666664</v>
      </c>
    </row>
    <row r="269" spans="1:10" ht="17.399999999999999" customHeight="1" x14ac:dyDescent="0.3">
      <c r="A269" s="441"/>
      <c r="B269" s="441"/>
      <c r="C269" s="410" t="s">
        <v>508</v>
      </c>
      <c r="D269" s="61" t="s">
        <v>33</v>
      </c>
      <c r="E269" s="62">
        <v>2800</v>
      </c>
      <c r="G269" s="213">
        <v>2800</v>
      </c>
      <c r="H269" s="213">
        <f t="shared" si="6"/>
        <v>0</v>
      </c>
      <c r="I269" s="214">
        <f t="shared" si="7"/>
        <v>100</v>
      </c>
      <c r="J269" s="227">
        <f t="shared" si="8"/>
        <v>46.666666666666664</v>
      </c>
    </row>
    <row r="270" spans="1:10" ht="17.399999999999999" customHeight="1" x14ac:dyDescent="0.3">
      <c r="A270" s="441"/>
      <c r="B270" s="441"/>
      <c r="C270" s="412"/>
      <c r="D270" s="61" t="s">
        <v>34</v>
      </c>
      <c r="E270" s="62">
        <v>2800</v>
      </c>
      <c r="G270" s="213">
        <v>2800</v>
      </c>
      <c r="H270" s="213">
        <f t="shared" si="6"/>
        <v>0</v>
      </c>
      <c r="I270" s="214">
        <f t="shared" si="7"/>
        <v>100</v>
      </c>
      <c r="J270" s="227">
        <f t="shared" si="8"/>
        <v>46.666666666666664</v>
      </c>
    </row>
    <row r="271" spans="1:10" x14ac:dyDescent="0.3">
      <c r="A271" s="441"/>
      <c r="B271" s="441"/>
      <c r="C271" s="410" t="s">
        <v>491</v>
      </c>
      <c r="D271" s="266" t="s">
        <v>33</v>
      </c>
      <c r="E271" s="62">
        <v>2800</v>
      </c>
      <c r="G271" s="213">
        <v>2800</v>
      </c>
      <c r="H271" s="213">
        <f t="shared" ref="H271:H282" si="15">E271-G271</f>
        <v>0</v>
      </c>
      <c r="I271" s="214">
        <f t="shared" ref="I271:I282" si="16">IFERROR(E271/G271*100,"-")</f>
        <v>100</v>
      </c>
      <c r="J271" s="227">
        <f t="shared" ref="J271:J282" si="17">E271/60</f>
        <v>46.666666666666664</v>
      </c>
    </row>
    <row r="272" spans="1:10" x14ac:dyDescent="0.3">
      <c r="A272" s="441"/>
      <c r="B272" s="441"/>
      <c r="C272" s="411"/>
      <c r="D272" s="266" t="s">
        <v>34</v>
      </c>
      <c r="E272" s="62">
        <v>2800</v>
      </c>
      <c r="G272" s="213">
        <v>2800</v>
      </c>
      <c r="H272" s="213">
        <f t="shared" si="15"/>
        <v>0</v>
      </c>
      <c r="I272" s="214">
        <f t="shared" si="16"/>
        <v>100</v>
      </c>
      <c r="J272" s="227">
        <f t="shared" si="17"/>
        <v>46.666666666666664</v>
      </c>
    </row>
    <row r="273" spans="1:10" ht="17.399999999999999" customHeight="1" x14ac:dyDescent="0.3">
      <c r="A273" s="441"/>
      <c r="B273" s="441"/>
      <c r="C273" s="410" t="s">
        <v>459</v>
      </c>
      <c r="D273" s="266" t="s">
        <v>33</v>
      </c>
      <c r="E273" s="62">
        <v>2800</v>
      </c>
      <c r="G273" s="213">
        <v>2800</v>
      </c>
      <c r="H273" s="213">
        <f t="shared" si="15"/>
        <v>0</v>
      </c>
      <c r="I273" s="214">
        <f t="shared" si="16"/>
        <v>100</v>
      </c>
      <c r="J273" s="227">
        <f t="shared" si="17"/>
        <v>46.666666666666664</v>
      </c>
    </row>
    <row r="274" spans="1:10" x14ac:dyDescent="0.3">
      <c r="A274" s="441"/>
      <c r="B274" s="441"/>
      <c r="C274" s="411"/>
      <c r="D274" s="266" t="s">
        <v>34</v>
      </c>
      <c r="E274" s="62">
        <v>2800</v>
      </c>
      <c r="G274" s="213">
        <v>2800</v>
      </c>
      <c r="H274" s="213">
        <f t="shared" si="15"/>
        <v>0</v>
      </c>
      <c r="I274" s="214">
        <f t="shared" si="16"/>
        <v>100</v>
      </c>
      <c r="J274" s="227">
        <f t="shared" si="17"/>
        <v>46.666666666666664</v>
      </c>
    </row>
    <row r="275" spans="1:10" x14ac:dyDescent="0.3">
      <c r="A275" s="441"/>
      <c r="B275" s="441"/>
      <c r="C275" s="410" t="s">
        <v>488</v>
      </c>
      <c r="D275" s="266" t="s">
        <v>33</v>
      </c>
      <c r="E275" s="62">
        <v>2800</v>
      </c>
      <c r="G275" s="213">
        <v>2800</v>
      </c>
      <c r="H275" s="213">
        <f t="shared" si="15"/>
        <v>0</v>
      </c>
      <c r="I275" s="214">
        <f t="shared" si="16"/>
        <v>100</v>
      </c>
      <c r="J275" s="227">
        <f t="shared" si="17"/>
        <v>46.666666666666664</v>
      </c>
    </row>
    <row r="276" spans="1:10" x14ac:dyDescent="0.3">
      <c r="A276" s="441"/>
      <c r="B276" s="441"/>
      <c r="C276" s="411"/>
      <c r="D276" s="266" t="s">
        <v>34</v>
      </c>
      <c r="E276" s="62">
        <v>2800</v>
      </c>
      <c r="G276" s="213">
        <v>2800</v>
      </c>
      <c r="H276" s="213">
        <f t="shared" si="15"/>
        <v>0</v>
      </c>
      <c r="I276" s="214">
        <f t="shared" si="16"/>
        <v>100</v>
      </c>
      <c r="J276" s="227">
        <f t="shared" si="17"/>
        <v>46.666666666666664</v>
      </c>
    </row>
    <row r="277" spans="1:10" ht="17.399999999999999" customHeight="1" x14ac:dyDescent="0.3">
      <c r="A277" s="441"/>
      <c r="B277" s="441"/>
      <c r="C277" s="410" t="s">
        <v>487</v>
      </c>
      <c r="D277" s="266" t="s">
        <v>33</v>
      </c>
      <c r="E277" s="62">
        <v>2800</v>
      </c>
      <c r="G277" s="213">
        <v>2800</v>
      </c>
      <c r="H277" s="213">
        <f t="shared" si="15"/>
        <v>0</v>
      </c>
      <c r="I277" s="214">
        <f t="shared" si="16"/>
        <v>100</v>
      </c>
      <c r="J277" s="227">
        <f t="shared" si="17"/>
        <v>46.666666666666664</v>
      </c>
    </row>
    <row r="278" spans="1:10" x14ac:dyDescent="0.3">
      <c r="A278" s="441"/>
      <c r="B278" s="441"/>
      <c r="C278" s="411"/>
      <c r="D278" s="266" t="s">
        <v>34</v>
      </c>
      <c r="E278" s="62">
        <v>2800</v>
      </c>
      <c r="G278" s="213">
        <v>2800</v>
      </c>
      <c r="H278" s="213">
        <f t="shared" si="15"/>
        <v>0</v>
      </c>
      <c r="I278" s="214">
        <f t="shared" si="16"/>
        <v>100</v>
      </c>
      <c r="J278" s="227">
        <f t="shared" si="17"/>
        <v>46.666666666666664</v>
      </c>
    </row>
    <row r="279" spans="1:10" ht="17.399999999999999" customHeight="1" x14ac:dyDescent="0.3">
      <c r="A279" s="441"/>
      <c r="B279" s="441"/>
      <c r="C279" s="487" t="s">
        <v>528</v>
      </c>
      <c r="D279" s="266" t="s">
        <v>33</v>
      </c>
      <c r="E279" s="62">
        <v>2800</v>
      </c>
      <c r="G279" s="213">
        <v>2800</v>
      </c>
      <c r="H279" s="213">
        <f t="shared" si="15"/>
        <v>0</v>
      </c>
      <c r="I279" s="214">
        <f t="shared" si="16"/>
        <v>100</v>
      </c>
      <c r="J279" s="227">
        <f t="shared" si="17"/>
        <v>46.666666666666664</v>
      </c>
    </row>
    <row r="280" spans="1:10" x14ac:dyDescent="0.3">
      <c r="A280" s="441"/>
      <c r="B280" s="441"/>
      <c r="C280" s="487"/>
      <c r="D280" s="266" t="s">
        <v>34</v>
      </c>
      <c r="E280" s="62">
        <v>2800</v>
      </c>
      <c r="G280" s="213">
        <v>2800</v>
      </c>
      <c r="H280" s="213">
        <f t="shared" si="15"/>
        <v>0</v>
      </c>
      <c r="I280" s="214">
        <f t="shared" si="16"/>
        <v>100</v>
      </c>
      <c r="J280" s="227">
        <f t="shared" si="17"/>
        <v>46.666666666666664</v>
      </c>
    </row>
    <row r="281" spans="1:10" ht="17.399999999999999" customHeight="1" x14ac:dyDescent="0.3">
      <c r="A281" s="441"/>
      <c r="B281" s="441"/>
      <c r="C281" s="410" t="s">
        <v>473</v>
      </c>
      <c r="D281" s="266" t="s">
        <v>33</v>
      </c>
      <c r="E281" s="62">
        <v>2800</v>
      </c>
      <c r="G281" s="213">
        <v>2800</v>
      </c>
      <c r="H281" s="213">
        <f t="shared" si="15"/>
        <v>0</v>
      </c>
      <c r="I281" s="214">
        <f t="shared" si="16"/>
        <v>100</v>
      </c>
      <c r="J281" s="227">
        <f t="shared" si="17"/>
        <v>46.666666666666664</v>
      </c>
    </row>
    <row r="282" spans="1:10" x14ac:dyDescent="0.3">
      <c r="A282" s="441"/>
      <c r="B282" s="441"/>
      <c r="C282" s="411"/>
      <c r="D282" s="266" t="s">
        <v>34</v>
      </c>
      <c r="E282" s="62">
        <v>2800</v>
      </c>
      <c r="G282" s="213">
        <v>2800</v>
      </c>
      <c r="H282" s="213">
        <f t="shared" si="15"/>
        <v>0</v>
      </c>
      <c r="I282" s="214">
        <f t="shared" si="16"/>
        <v>100</v>
      </c>
      <c r="J282" s="227">
        <f t="shared" si="17"/>
        <v>46.666666666666664</v>
      </c>
    </row>
    <row r="283" spans="1:10" ht="17.399999999999999" customHeight="1" x14ac:dyDescent="0.3">
      <c r="A283" s="441"/>
      <c r="B283" s="441"/>
      <c r="C283" s="410" t="s">
        <v>500</v>
      </c>
      <c r="D283" s="61" t="s">
        <v>33</v>
      </c>
      <c r="E283" s="62">
        <v>2800</v>
      </c>
      <c r="G283" s="213">
        <v>2800</v>
      </c>
      <c r="H283" s="213">
        <f t="shared" ref="H283:H296" si="18">E283-G283</f>
        <v>0</v>
      </c>
      <c r="I283" s="214">
        <f t="shared" ref="I283:I296" si="19">IFERROR(E283/G283*100,"-")</f>
        <v>100</v>
      </c>
      <c r="J283" s="227">
        <f t="shared" ref="J283:J296" si="20">E283/60</f>
        <v>46.666666666666664</v>
      </c>
    </row>
    <row r="284" spans="1:10" ht="17.399999999999999" customHeight="1" x14ac:dyDescent="0.3">
      <c r="A284" s="441"/>
      <c r="B284" s="441"/>
      <c r="C284" s="412"/>
      <c r="D284" s="61" t="s">
        <v>34</v>
      </c>
      <c r="E284" s="62">
        <v>2800</v>
      </c>
      <c r="G284" s="213">
        <v>2800</v>
      </c>
      <c r="H284" s="213">
        <f t="shared" si="18"/>
        <v>0</v>
      </c>
      <c r="I284" s="214">
        <f t="shared" si="19"/>
        <v>100</v>
      </c>
      <c r="J284" s="227">
        <f t="shared" si="20"/>
        <v>46.666666666666664</v>
      </c>
    </row>
    <row r="285" spans="1:10" x14ac:dyDescent="0.3">
      <c r="A285" s="441"/>
      <c r="B285" s="441"/>
      <c r="C285" s="410" t="s">
        <v>519</v>
      </c>
      <c r="D285" s="266" t="s">
        <v>33</v>
      </c>
      <c r="E285" s="62">
        <v>2800</v>
      </c>
      <c r="G285" s="213">
        <v>2800</v>
      </c>
      <c r="H285" s="213">
        <f t="shared" si="18"/>
        <v>0</v>
      </c>
      <c r="I285" s="214">
        <f t="shared" si="19"/>
        <v>100</v>
      </c>
      <c r="J285" s="227">
        <f t="shared" si="20"/>
        <v>46.666666666666664</v>
      </c>
    </row>
    <row r="286" spans="1:10" x14ac:dyDescent="0.3">
      <c r="A286" s="441"/>
      <c r="B286" s="441"/>
      <c r="C286" s="411"/>
      <c r="D286" s="266" t="s">
        <v>34</v>
      </c>
      <c r="E286" s="62">
        <v>2800</v>
      </c>
      <c r="G286" s="213">
        <v>2800</v>
      </c>
      <c r="H286" s="213">
        <f t="shared" si="18"/>
        <v>0</v>
      </c>
      <c r="I286" s="214">
        <f t="shared" si="19"/>
        <v>100</v>
      </c>
      <c r="J286" s="227">
        <f t="shared" si="20"/>
        <v>46.666666666666664</v>
      </c>
    </row>
    <row r="287" spans="1:10" x14ac:dyDescent="0.3">
      <c r="A287" s="441"/>
      <c r="B287" s="441"/>
      <c r="C287" s="410" t="s">
        <v>521</v>
      </c>
      <c r="D287" s="266" t="s">
        <v>33</v>
      </c>
      <c r="E287" s="62">
        <v>2800</v>
      </c>
      <c r="G287" s="213">
        <v>2800</v>
      </c>
      <c r="H287" s="213">
        <f t="shared" si="18"/>
        <v>0</v>
      </c>
      <c r="I287" s="214">
        <f t="shared" si="19"/>
        <v>100</v>
      </c>
      <c r="J287" s="227">
        <f t="shared" si="20"/>
        <v>46.666666666666664</v>
      </c>
    </row>
    <row r="288" spans="1:10" x14ac:dyDescent="0.3">
      <c r="A288" s="441"/>
      <c r="B288" s="441"/>
      <c r="C288" s="411"/>
      <c r="D288" s="266" t="s">
        <v>34</v>
      </c>
      <c r="E288" s="62">
        <v>2800</v>
      </c>
      <c r="G288" s="213">
        <v>2800</v>
      </c>
      <c r="H288" s="213">
        <f t="shared" si="18"/>
        <v>0</v>
      </c>
      <c r="I288" s="214">
        <f t="shared" si="19"/>
        <v>100</v>
      </c>
      <c r="J288" s="227">
        <f t="shared" si="20"/>
        <v>46.666666666666664</v>
      </c>
    </row>
    <row r="289" spans="1:10" x14ac:dyDescent="0.3">
      <c r="A289" s="441"/>
      <c r="B289" s="441"/>
      <c r="C289" s="410" t="s">
        <v>527</v>
      </c>
      <c r="D289" s="266" t="s">
        <v>33</v>
      </c>
      <c r="E289" s="62">
        <v>2800</v>
      </c>
      <c r="G289" s="213">
        <v>2800</v>
      </c>
      <c r="H289" s="213">
        <f t="shared" si="18"/>
        <v>0</v>
      </c>
      <c r="I289" s="214">
        <f t="shared" si="19"/>
        <v>100</v>
      </c>
      <c r="J289" s="227">
        <f t="shared" si="20"/>
        <v>46.666666666666664</v>
      </c>
    </row>
    <row r="290" spans="1:10" x14ac:dyDescent="0.3">
      <c r="A290" s="441"/>
      <c r="B290" s="441"/>
      <c r="C290" s="411"/>
      <c r="D290" s="266" t="s">
        <v>34</v>
      </c>
      <c r="E290" s="62">
        <v>2800</v>
      </c>
      <c r="G290" s="213">
        <v>2800</v>
      </c>
      <c r="H290" s="213">
        <f t="shared" si="18"/>
        <v>0</v>
      </c>
      <c r="I290" s="214">
        <f t="shared" si="19"/>
        <v>100</v>
      </c>
      <c r="J290" s="227">
        <f t="shared" si="20"/>
        <v>46.666666666666664</v>
      </c>
    </row>
    <row r="291" spans="1:10" x14ac:dyDescent="0.3">
      <c r="A291" s="441"/>
      <c r="B291" s="441"/>
      <c r="C291" s="410" t="s">
        <v>520</v>
      </c>
      <c r="D291" s="266" t="s">
        <v>33</v>
      </c>
      <c r="E291" s="62">
        <v>2800</v>
      </c>
      <c r="G291" s="213">
        <v>2800</v>
      </c>
      <c r="H291" s="213">
        <f t="shared" si="18"/>
        <v>0</v>
      </c>
      <c r="I291" s="214">
        <f t="shared" si="19"/>
        <v>100</v>
      </c>
      <c r="J291" s="227">
        <f t="shared" si="20"/>
        <v>46.666666666666664</v>
      </c>
    </row>
    <row r="292" spans="1:10" x14ac:dyDescent="0.3">
      <c r="A292" s="441"/>
      <c r="B292" s="441"/>
      <c r="C292" s="411"/>
      <c r="D292" s="266" t="s">
        <v>34</v>
      </c>
      <c r="E292" s="62">
        <v>2800</v>
      </c>
      <c r="G292" s="213">
        <v>2800</v>
      </c>
      <c r="H292" s="213">
        <f t="shared" si="18"/>
        <v>0</v>
      </c>
      <c r="I292" s="214">
        <f t="shared" si="19"/>
        <v>100</v>
      </c>
      <c r="J292" s="227">
        <f t="shared" si="20"/>
        <v>46.666666666666664</v>
      </c>
    </row>
    <row r="293" spans="1:10" x14ac:dyDescent="0.3">
      <c r="A293" s="441"/>
      <c r="B293" s="441"/>
      <c r="C293" s="410" t="s">
        <v>494</v>
      </c>
      <c r="D293" s="61" t="s">
        <v>33</v>
      </c>
      <c r="E293" s="62">
        <v>2800</v>
      </c>
      <c r="G293" s="213">
        <v>2800</v>
      </c>
      <c r="H293" s="213">
        <f t="shared" si="18"/>
        <v>0</v>
      </c>
      <c r="I293" s="214">
        <f t="shared" si="19"/>
        <v>100</v>
      </c>
      <c r="J293" s="227">
        <f t="shared" si="20"/>
        <v>46.666666666666664</v>
      </c>
    </row>
    <row r="294" spans="1:10" x14ac:dyDescent="0.3">
      <c r="A294" s="441"/>
      <c r="B294" s="441"/>
      <c r="C294" s="411"/>
      <c r="D294" s="61" t="s">
        <v>34</v>
      </c>
      <c r="E294" s="62">
        <v>2800</v>
      </c>
      <c r="G294" s="213">
        <v>2800</v>
      </c>
      <c r="H294" s="213">
        <f t="shared" si="18"/>
        <v>0</v>
      </c>
      <c r="I294" s="214">
        <f t="shared" si="19"/>
        <v>100</v>
      </c>
      <c r="J294" s="227">
        <f t="shared" si="20"/>
        <v>46.666666666666664</v>
      </c>
    </row>
    <row r="295" spans="1:10" ht="17.399999999999999" customHeight="1" x14ac:dyDescent="0.3">
      <c r="A295" s="441"/>
      <c r="B295" s="441"/>
      <c r="C295" s="410" t="s">
        <v>493</v>
      </c>
      <c r="D295" s="61" t="s">
        <v>33</v>
      </c>
      <c r="E295" s="62">
        <v>2800</v>
      </c>
      <c r="G295" s="213">
        <v>2800</v>
      </c>
      <c r="H295" s="213">
        <f t="shared" si="18"/>
        <v>0</v>
      </c>
      <c r="I295" s="214">
        <f t="shared" si="19"/>
        <v>100</v>
      </c>
      <c r="J295" s="227">
        <f t="shared" si="20"/>
        <v>46.666666666666664</v>
      </c>
    </row>
    <row r="296" spans="1:10" x14ac:dyDescent="0.3">
      <c r="A296" s="441"/>
      <c r="B296" s="441"/>
      <c r="C296" s="411"/>
      <c r="D296" s="61" t="s">
        <v>34</v>
      </c>
      <c r="E296" s="62">
        <v>2800</v>
      </c>
      <c r="G296" s="213">
        <v>2800</v>
      </c>
      <c r="H296" s="213">
        <f t="shared" si="18"/>
        <v>0</v>
      </c>
      <c r="I296" s="214">
        <f t="shared" si="19"/>
        <v>100</v>
      </c>
      <c r="J296" s="227">
        <f t="shared" si="20"/>
        <v>46.666666666666664</v>
      </c>
    </row>
    <row r="297" spans="1:10" ht="17.399999999999999" customHeight="1" x14ac:dyDescent="0.3">
      <c r="A297" s="441"/>
      <c r="B297" s="441"/>
      <c r="C297" s="410" t="s">
        <v>514</v>
      </c>
      <c r="D297" s="266" t="s">
        <v>33</v>
      </c>
      <c r="E297" s="62">
        <v>2800</v>
      </c>
      <c r="G297" s="213">
        <v>2800</v>
      </c>
      <c r="H297" s="213">
        <f t="shared" ref="H297:H313" si="21">E297-G297</f>
        <v>0</v>
      </c>
      <c r="I297" s="214">
        <f t="shared" ref="I297:I313" si="22">IFERROR(E297/G297*100,"-")</f>
        <v>100</v>
      </c>
      <c r="J297" s="227">
        <f t="shared" ref="J297:J298" si="23">E297/60</f>
        <v>46.666666666666664</v>
      </c>
    </row>
    <row r="298" spans="1:10" x14ac:dyDescent="0.3">
      <c r="A298" s="441"/>
      <c r="B298" s="441"/>
      <c r="C298" s="412"/>
      <c r="D298" s="266" t="s">
        <v>34</v>
      </c>
      <c r="E298" s="62">
        <v>2800</v>
      </c>
      <c r="G298" s="213">
        <v>2800</v>
      </c>
      <c r="H298" s="213">
        <f t="shared" si="21"/>
        <v>0</v>
      </c>
      <c r="I298" s="214">
        <f t="shared" si="22"/>
        <v>100</v>
      </c>
      <c r="J298" s="227">
        <f t="shared" si="23"/>
        <v>46.666666666666664</v>
      </c>
    </row>
    <row r="299" spans="1:10" ht="36" customHeight="1" x14ac:dyDescent="0.3">
      <c r="A299" s="63"/>
      <c r="B299" s="64"/>
      <c r="C299" s="65" t="s">
        <v>36</v>
      </c>
      <c r="D299" s="66"/>
      <c r="E299" s="67"/>
      <c r="G299" s="213"/>
      <c r="H299" s="213"/>
      <c r="I299" s="214"/>
    </row>
    <row r="300" spans="1:10" x14ac:dyDescent="0.3">
      <c r="A300" s="445"/>
      <c r="B300" s="445"/>
      <c r="C300" s="88" t="s">
        <v>697</v>
      </c>
      <c r="D300" s="89"/>
      <c r="E300" s="213">
        <v>1585</v>
      </c>
      <c r="G300" s="213">
        <v>1585</v>
      </c>
      <c r="H300" s="213">
        <f t="shared" si="21"/>
        <v>0</v>
      </c>
      <c r="I300" s="214">
        <f t="shared" si="22"/>
        <v>100</v>
      </c>
    </row>
    <row r="301" spans="1:10" x14ac:dyDescent="0.3">
      <c r="A301" s="476"/>
      <c r="B301" s="476"/>
      <c r="C301" s="88" t="s">
        <v>698</v>
      </c>
      <c r="D301" s="89"/>
      <c r="E301" s="213">
        <v>779.33</v>
      </c>
      <c r="G301" s="213">
        <v>779.33</v>
      </c>
      <c r="H301" s="213">
        <f t="shared" si="21"/>
        <v>0</v>
      </c>
      <c r="I301" s="214">
        <f t="shared" si="22"/>
        <v>100</v>
      </c>
    </row>
    <row r="302" spans="1:10" x14ac:dyDescent="0.3">
      <c r="A302" s="476"/>
      <c r="B302" s="476"/>
      <c r="C302" s="88" t="s">
        <v>699</v>
      </c>
      <c r="D302" s="89"/>
      <c r="E302" s="213">
        <v>525</v>
      </c>
      <c r="G302" s="213">
        <v>525</v>
      </c>
      <c r="H302" s="213">
        <f t="shared" si="21"/>
        <v>0</v>
      </c>
      <c r="I302" s="214">
        <f t="shared" si="22"/>
        <v>100</v>
      </c>
    </row>
    <row r="303" spans="1:10" ht="34.799999999999997" x14ac:dyDescent="0.3">
      <c r="A303" s="446"/>
      <c r="B303" s="446"/>
      <c r="C303" s="308" t="s">
        <v>700</v>
      </c>
      <c r="D303" s="89"/>
      <c r="E303" s="213">
        <v>900</v>
      </c>
      <c r="G303" s="213">
        <v>900</v>
      </c>
      <c r="H303" s="213">
        <f t="shared" si="21"/>
        <v>0</v>
      </c>
      <c r="I303" s="214">
        <f t="shared" si="22"/>
        <v>100</v>
      </c>
    </row>
    <row r="304" spans="1:10" ht="34.799999999999997" x14ac:dyDescent="0.3">
      <c r="A304" s="63"/>
      <c r="B304" s="72"/>
      <c r="C304" s="73" t="s">
        <v>235</v>
      </c>
      <c r="D304" s="74"/>
      <c r="E304" s="75"/>
      <c r="G304" s="213"/>
      <c r="H304" s="213"/>
      <c r="I304" s="214"/>
    </row>
    <row r="305" spans="1:11" x14ac:dyDescent="0.3">
      <c r="A305" s="399"/>
      <c r="B305" s="399"/>
      <c r="C305" s="88" t="s">
        <v>113</v>
      </c>
      <c r="D305" s="89"/>
      <c r="E305" s="213">
        <v>834.59</v>
      </c>
      <c r="F305" s="134"/>
      <c r="G305" s="213">
        <v>834.59</v>
      </c>
      <c r="H305" s="213">
        <f t="shared" si="21"/>
        <v>0</v>
      </c>
      <c r="I305" s="214">
        <f t="shared" si="22"/>
        <v>100</v>
      </c>
      <c r="J305" s="225"/>
      <c r="K305" s="135"/>
    </row>
    <row r="306" spans="1:11" ht="34.950000000000003" customHeight="1" x14ac:dyDescent="0.3">
      <c r="A306" s="453"/>
      <c r="B306" s="453"/>
      <c r="C306" s="488" t="s">
        <v>692</v>
      </c>
      <c r="D306" s="489"/>
      <c r="E306" s="213">
        <v>50</v>
      </c>
      <c r="G306" s="213">
        <v>50</v>
      </c>
      <c r="H306" s="213">
        <f t="shared" si="21"/>
        <v>0</v>
      </c>
      <c r="I306" s="214">
        <f t="shared" si="22"/>
        <v>100</v>
      </c>
    </row>
    <row r="307" spans="1:11" ht="34.950000000000003" customHeight="1" x14ac:dyDescent="0.3">
      <c r="A307" s="453"/>
      <c r="B307" s="453"/>
      <c r="C307" s="454" t="s">
        <v>347</v>
      </c>
      <c r="D307" s="455"/>
      <c r="E307" s="213">
        <v>25</v>
      </c>
      <c r="G307" s="213">
        <v>25</v>
      </c>
      <c r="H307" s="213"/>
      <c r="I307" s="214"/>
    </row>
    <row r="308" spans="1:11" x14ac:dyDescent="0.3">
      <c r="A308" s="453"/>
      <c r="B308" s="453"/>
      <c r="C308" s="88" t="s">
        <v>72</v>
      </c>
      <c r="D308" s="91"/>
      <c r="E308" s="213">
        <v>39.01</v>
      </c>
      <c r="G308" s="213">
        <v>39.01</v>
      </c>
      <c r="H308" s="213">
        <f t="shared" si="21"/>
        <v>0</v>
      </c>
      <c r="I308" s="214">
        <f t="shared" si="22"/>
        <v>100</v>
      </c>
    </row>
    <row r="309" spans="1:11" x14ac:dyDescent="0.3">
      <c r="A309" s="453"/>
      <c r="B309" s="453"/>
      <c r="C309" s="88" t="s">
        <v>203</v>
      </c>
      <c r="D309" s="91"/>
      <c r="E309" s="213">
        <v>60</v>
      </c>
      <c r="G309" s="213">
        <v>60</v>
      </c>
      <c r="H309" s="213">
        <f t="shared" si="21"/>
        <v>0</v>
      </c>
      <c r="I309" s="214">
        <f t="shared" si="22"/>
        <v>100</v>
      </c>
    </row>
    <row r="310" spans="1:11" ht="39" customHeight="1" x14ac:dyDescent="0.3">
      <c r="A310" s="453"/>
      <c r="B310" s="453"/>
      <c r="C310" s="480" t="s">
        <v>670</v>
      </c>
      <c r="D310" s="481"/>
      <c r="E310" s="213">
        <v>10</v>
      </c>
      <c r="G310" s="213">
        <v>10</v>
      </c>
      <c r="H310" s="213">
        <f t="shared" si="21"/>
        <v>0</v>
      </c>
      <c r="I310" s="214">
        <f t="shared" si="22"/>
        <v>100</v>
      </c>
    </row>
    <row r="311" spans="1:11" ht="17.399999999999999" customHeight="1" x14ac:dyDescent="0.3">
      <c r="A311" s="453"/>
      <c r="B311" s="453"/>
      <c r="C311" s="454" t="s">
        <v>179</v>
      </c>
      <c r="D311" s="455"/>
      <c r="E311" s="213">
        <v>5</v>
      </c>
      <c r="G311" s="213">
        <v>5</v>
      </c>
      <c r="H311" s="213">
        <f t="shared" si="21"/>
        <v>0</v>
      </c>
      <c r="I311" s="214">
        <f t="shared" si="22"/>
        <v>100</v>
      </c>
    </row>
    <row r="312" spans="1:11" ht="17.399999999999999" customHeight="1" x14ac:dyDescent="0.3">
      <c r="A312" s="453"/>
      <c r="B312" s="453"/>
      <c r="C312" s="97" t="s">
        <v>204</v>
      </c>
      <c r="D312" s="98"/>
      <c r="E312" s="213">
        <v>3</v>
      </c>
      <c r="G312" s="213">
        <v>3</v>
      </c>
      <c r="H312" s="213">
        <f t="shared" si="21"/>
        <v>0</v>
      </c>
      <c r="I312" s="214">
        <f t="shared" si="22"/>
        <v>100</v>
      </c>
    </row>
    <row r="313" spans="1:11" x14ac:dyDescent="0.3">
      <c r="A313" s="400"/>
      <c r="B313" s="400"/>
      <c r="C313" s="97" t="s">
        <v>202</v>
      </c>
      <c r="D313" s="98"/>
      <c r="E313" s="213">
        <v>5</v>
      </c>
      <c r="G313" s="213">
        <v>5</v>
      </c>
      <c r="H313" s="213">
        <f t="shared" si="21"/>
        <v>0</v>
      </c>
      <c r="I313" s="214">
        <f t="shared" si="22"/>
        <v>100</v>
      </c>
    </row>
    <row r="315" spans="1:11" s="59" customFormat="1" x14ac:dyDescent="0.3">
      <c r="A315" s="251"/>
      <c r="B315" s="69" t="s">
        <v>701</v>
      </c>
      <c r="C315" s="69"/>
      <c r="D315" s="70"/>
      <c r="E315" s="71"/>
      <c r="G315" s="215"/>
      <c r="H315" s="215"/>
      <c r="I315" s="215"/>
      <c r="J315" s="221"/>
    </row>
    <row r="316" spans="1:11" s="59" customFormat="1" x14ac:dyDescent="0.3">
      <c r="B316" s="69" t="s">
        <v>696</v>
      </c>
      <c r="C316" s="69"/>
      <c r="D316" s="70" t="s">
        <v>343</v>
      </c>
      <c r="E316" s="71"/>
      <c r="G316" s="215"/>
      <c r="H316" s="215"/>
      <c r="I316" s="215"/>
      <c r="J316" s="221"/>
    </row>
    <row r="317" spans="1:11" x14ac:dyDescent="0.3">
      <c r="D317" s="70" t="s">
        <v>344</v>
      </c>
    </row>
    <row r="319" spans="1:11" s="59" customFormat="1" ht="36.75" customHeight="1" x14ac:dyDescent="0.3">
      <c r="A319" s="379"/>
      <c r="B319" s="379"/>
      <c r="C319" s="379"/>
      <c r="D319" s="379"/>
      <c r="E319" s="379"/>
      <c r="G319" s="215"/>
      <c r="H319" s="215"/>
      <c r="I319" s="215"/>
      <c r="J319" s="221"/>
    </row>
    <row r="325" spans="1:10" x14ac:dyDescent="0.3">
      <c r="A325" s="80"/>
      <c r="B325" s="80"/>
      <c r="C325" s="80"/>
      <c r="D325" s="80"/>
      <c r="E325" s="80"/>
    </row>
    <row r="326" spans="1:10" ht="39" customHeight="1" x14ac:dyDescent="0.3">
      <c r="A326" s="377"/>
      <c r="B326" s="377"/>
      <c r="C326" s="377"/>
      <c r="D326" s="377"/>
      <c r="E326" s="377"/>
    </row>
    <row r="328" spans="1:10" s="59" customFormat="1" ht="54" customHeight="1" x14ac:dyDescent="0.3">
      <c r="A328" s="377"/>
      <c r="B328" s="378"/>
      <c r="C328" s="378"/>
      <c r="D328" s="378"/>
      <c r="E328" s="378"/>
      <c r="G328" s="215"/>
      <c r="H328" s="215"/>
      <c r="I328" s="215"/>
      <c r="J328" s="221"/>
    </row>
  </sheetData>
  <customSheetViews>
    <customSheetView guid="{839003FA-3055-4E28-826D-0A2EF77DACBD}" scale="70" showPageBreaks="1" fitToPage="1" printArea="1" view="pageBreakPreview">
      <selection activeCell="C22" sqref="C22:C24"/>
      <rowBreaks count="8" manualBreakCount="8">
        <brk id="67" max="4" man="1"/>
        <brk id="72" max="4" man="1"/>
        <brk id="139" max="4" man="1"/>
        <brk id="147" max="4" man="1"/>
        <brk id="210" max="4" man="1"/>
        <brk id="222" max="4" man="1"/>
        <brk id="282" max="4" man="1"/>
        <brk id="301" max="4" man="1"/>
      </rowBreaks>
      <pageMargins left="0.74803149606299213" right="0.74803149606299213" top="0.98425196850393704" bottom="0.98425196850393704" header="0" footer="0"/>
      <printOptions horizontalCentered="1"/>
      <pageSetup paperSize="9" scale="59" fitToHeight="5" orientation="portrait" r:id="rId1"/>
      <headerFooter alignWithMargins="0"/>
    </customSheetView>
  </customSheetViews>
  <mergeCells count="146">
    <mergeCell ref="C267:C268"/>
    <mergeCell ref="C195:C196"/>
    <mergeCell ref="C25:C27"/>
    <mergeCell ref="C287:C288"/>
    <mergeCell ref="C263:C264"/>
    <mergeCell ref="C255:C256"/>
    <mergeCell ref="C159:C160"/>
    <mergeCell ref="C173:C174"/>
    <mergeCell ref="C177:C178"/>
    <mergeCell ref="C175:C176"/>
    <mergeCell ref="C245:C246"/>
    <mergeCell ref="C247:C248"/>
    <mergeCell ref="C249:C250"/>
    <mergeCell ref="C259:C260"/>
    <mergeCell ref="C257:C258"/>
    <mergeCell ref="C265:C266"/>
    <mergeCell ref="C261:C262"/>
    <mergeCell ref="C271:C272"/>
    <mergeCell ref="C273:C274"/>
    <mergeCell ref="C279:C280"/>
    <mergeCell ref="C275:C276"/>
    <mergeCell ref="C197:C198"/>
    <mergeCell ref="C97:C99"/>
    <mergeCell ref="C100:C102"/>
    <mergeCell ref="G5:G6"/>
    <mergeCell ref="H5:H6"/>
    <mergeCell ref="I5:I6"/>
    <mergeCell ref="C291:C292"/>
    <mergeCell ref="C289:C290"/>
    <mergeCell ref="C55:C57"/>
    <mergeCell ref="C58:C60"/>
    <mergeCell ref="C61:C63"/>
    <mergeCell ref="C64:C66"/>
    <mergeCell ref="C253:C254"/>
    <mergeCell ref="C285:C286"/>
    <mergeCell ref="C269:C270"/>
    <mergeCell ref="C201:C202"/>
    <mergeCell ref="C199:C200"/>
    <mergeCell ref="C277:C278"/>
    <mergeCell ref="C145:C147"/>
    <mergeCell ref="C142:C144"/>
    <mergeCell ref="C130:C132"/>
    <mergeCell ref="C91:C93"/>
    <mergeCell ref="C11:C12"/>
    <mergeCell ref="C67:C69"/>
    <mergeCell ref="C225:C226"/>
    <mergeCell ref="C227:C228"/>
    <mergeCell ref="C187:C188"/>
    <mergeCell ref="A328:E328"/>
    <mergeCell ref="A326:E326"/>
    <mergeCell ref="A319:E319"/>
    <mergeCell ref="C311:D311"/>
    <mergeCell ref="B305:B313"/>
    <mergeCell ref="A300:A303"/>
    <mergeCell ref="B300:B303"/>
    <mergeCell ref="A305:A313"/>
    <mergeCell ref="C306:D306"/>
    <mergeCell ref="C310:D310"/>
    <mergeCell ref="C307:D307"/>
    <mergeCell ref="A149:A298"/>
    <mergeCell ref="B149:B298"/>
    <mergeCell ref="C297:C298"/>
    <mergeCell ref="C293:C294"/>
    <mergeCell ref="C295:C296"/>
    <mergeCell ref="C233:C234"/>
    <mergeCell ref="C219:C220"/>
    <mergeCell ref="C243:C244"/>
    <mergeCell ref="C283:C284"/>
    <mergeCell ref="C239:C240"/>
    <mergeCell ref="C211:C212"/>
    <mergeCell ref="C203:C204"/>
    <mergeCell ref="C205:C206"/>
    <mergeCell ref="C207:C208"/>
    <mergeCell ref="C209:C210"/>
    <mergeCell ref="C215:C216"/>
    <mergeCell ref="C213:C214"/>
    <mergeCell ref="C217:C218"/>
    <mergeCell ref="C221:C222"/>
    <mergeCell ref="C223:C224"/>
    <mergeCell ref="C229:C230"/>
    <mergeCell ref="C231:C232"/>
    <mergeCell ref="C237:C238"/>
    <mergeCell ref="C281:C282"/>
    <mergeCell ref="A1:E1"/>
    <mergeCell ref="A5:B5"/>
    <mergeCell ref="D5:D6"/>
    <mergeCell ref="E5:E6"/>
    <mergeCell ref="A6:B6"/>
    <mergeCell ref="C52:C54"/>
    <mergeCell ref="C13:C15"/>
    <mergeCell ref="C40:C42"/>
    <mergeCell ref="C16:C18"/>
    <mergeCell ref="C19:C21"/>
    <mergeCell ref="C22:C24"/>
    <mergeCell ref="A7:A147"/>
    <mergeCell ref="C7:C9"/>
    <mergeCell ref="C28:C30"/>
    <mergeCell ref="C31:C33"/>
    <mergeCell ref="C34:C36"/>
    <mergeCell ref="C37:C39"/>
    <mergeCell ref="B7:B147"/>
    <mergeCell ref="C118:C120"/>
    <mergeCell ref="C121:C123"/>
    <mergeCell ref="C82:C84"/>
    <mergeCell ref="C133:C135"/>
    <mergeCell ref="C73:C75"/>
    <mergeCell ref="C94:C96"/>
    <mergeCell ref="C241:C242"/>
    <mergeCell ref="C46:C48"/>
    <mergeCell ref="C179:C180"/>
    <mergeCell ref="C181:C182"/>
    <mergeCell ref="C191:C192"/>
    <mergeCell ref="C185:C186"/>
    <mergeCell ref="C149:C150"/>
    <mergeCell ref="C151:C152"/>
    <mergeCell ref="C153:C154"/>
    <mergeCell ref="C155:C156"/>
    <mergeCell ref="C161:C162"/>
    <mergeCell ref="C163:C164"/>
    <mergeCell ref="C165:C166"/>
    <mergeCell ref="C167:C168"/>
    <mergeCell ref="C171:C172"/>
    <mergeCell ref="J5:J6"/>
    <mergeCell ref="C251:C252"/>
    <mergeCell ref="C183:C184"/>
    <mergeCell ref="C49:C51"/>
    <mergeCell ref="C235:C236"/>
    <mergeCell ref="C169:C170"/>
    <mergeCell ref="C157:C158"/>
    <mergeCell ref="C76:C78"/>
    <mergeCell ref="C70:C72"/>
    <mergeCell ref="C88:C90"/>
    <mergeCell ref="C139:C141"/>
    <mergeCell ref="C79:C81"/>
    <mergeCell ref="C109:C111"/>
    <mergeCell ref="C112:C114"/>
    <mergeCell ref="C106:C108"/>
    <mergeCell ref="C127:C129"/>
    <mergeCell ref="C103:C105"/>
    <mergeCell ref="C193:C194"/>
    <mergeCell ref="C189:C190"/>
    <mergeCell ref="C124:C126"/>
    <mergeCell ref="C115:C117"/>
    <mergeCell ref="C43:C45"/>
    <mergeCell ref="C136:C138"/>
    <mergeCell ref="C85:C87"/>
  </mergeCells>
  <phoneticPr fontId="2" type="noConversion"/>
  <printOptions horizontalCentered="1"/>
  <pageMargins left="0.74803149606299213" right="0.74803149606299213" top="0.98425196850393704" bottom="0.98425196850393704" header="0" footer="0"/>
  <pageSetup paperSize="9" scale="56" fitToHeight="5" orientation="portrait" r:id="rId2"/>
  <headerFooter alignWithMargins="0"/>
  <rowBreaks count="1" manualBreakCount="1">
    <brk id="66"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K53"/>
  <sheetViews>
    <sheetView view="pageBreakPreview" topLeftCell="A6" zoomScale="70" zoomScaleNormal="66" zoomScaleSheetLayoutView="70" workbookViewId="0">
      <selection activeCell="F6" sqref="F1:K1048576"/>
    </sheetView>
  </sheetViews>
  <sheetFormatPr defaultColWidth="9.109375" defaultRowHeight="17.399999999999999" x14ac:dyDescent="0.3"/>
  <cols>
    <col min="1" max="1" width="9.109375" style="59"/>
    <col min="2" max="2" width="9.109375" style="69"/>
    <col min="3" max="3" width="79.33203125" style="69" customWidth="1"/>
    <col min="4" max="4" width="25.6640625" style="70" customWidth="1"/>
    <col min="5" max="5" width="25.6640625" style="71" customWidth="1"/>
    <col min="6" max="6" width="2.44140625" style="68" hidden="1" customWidth="1"/>
    <col min="7" max="9" width="18.88671875" style="215" hidden="1" customWidth="1"/>
    <col min="10" max="10" width="13" style="223" hidden="1" customWidth="1"/>
    <col min="11" max="11" width="9.109375" style="68" hidden="1" customWidth="1"/>
    <col min="12" max="16384" width="9.109375" style="68"/>
  </cols>
  <sheetData>
    <row r="1" spans="1:10" s="81" customFormat="1" ht="69.75" customHeight="1" x14ac:dyDescent="0.4">
      <c r="A1" s="389" t="s">
        <v>348</v>
      </c>
      <c r="B1" s="390"/>
      <c r="C1" s="390"/>
      <c r="D1" s="390"/>
      <c r="E1" s="390"/>
      <c r="G1" s="212"/>
      <c r="H1" s="212"/>
      <c r="I1" s="212"/>
      <c r="J1" s="222"/>
    </row>
    <row r="2" spans="1:10" s="81" customFormat="1" ht="20.100000000000001" customHeight="1" x14ac:dyDescent="0.4">
      <c r="A2" s="55"/>
      <c r="B2" s="3"/>
      <c r="C2" s="3"/>
      <c r="D2" s="3"/>
      <c r="E2" s="3"/>
      <c r="G2" s="212"/>
      <c r="H2" s="212"/>
      <c r="I2" s="212"/>
      <c r="J2" s="222"/>
    </row>
    <row r="3" spans="1:10" s="81" customFormat="1" ht="20.100000000000001" customHeight="1" x14ac:dyDescent="0.4">
      <c r="A3" s="56" t="s">
        <v>663</v>
      </c>
      <c r="B3" s="3"/>
      <c r="C3" s="3"/>
      <c r="D3" s="3"/>
      <c r="E3" s="3"/>
      <c r="G3" s="212"/>
      <c r="H3" s="212"/>
      <c r="I3" s="212"/>
      <c r="J3" s="222"/>
    </row>
    <row r="4" spans="1:10" s="81" customFormat="1" ht="20.100000000000001" customHeight="1" x14ac:dyDescent="0.4">
      <c r="A4" s="55"/>
      <c r="B4" s="3"/>
      <c r="C4" s="3"/>
      <c r="D4" s="3"/>
      <c r="E4" s="57"/>
      <c r="G4" s="212"/>
      <c r="H4" s="212"/>
      <c r="I4" s="212"/>
      <c r="J4" s="222"/>
    </row>
    <row r="5" spans="1:10" ht="35.1" customHeight="1" x14ac:dyDescent="0.3">
      <c r="A5" s="391" t="s">
        <v>187</v>
      </c>
      <c r="B5" s="391"/>
      <c r="C5" s="58" t="s">
        <v>188</v>
      </c>
      <c r="D5" s="392" t="s">
        <v>26</v>
      </c>
      <c r="E5" s="393" t="s">
        <v>27</v>
      </c>
      <c r="G5" s="376" t="s">
        <v>349</v>
      </c>
      <c r="H5" s="376" t="s">
        <v>277</v>
      </c>
      <c r="I5" s="376" t="s">
        <v>278</v>
      </c>
      <c r="J5" s="376" t="s">
        <v>297</v>
      </c>
    </row>
    <row r="6" spans="1:10" ht="37.950000000000003" customHeight="1" x14ac:dyDescent="0.3">
      <c r="A6" s="394" t="s">
        <v>1</v>
      </c>
      <c r="B6" s="395"/>
      <c r="C6" s="60" t="s">
        <v>32</v>
      </c>
      <c r="D6" s="392"/>
      <c r="E6" s="393"/>
      <c r="G6" s="376"/>
      <c r="H6" s="376"/>
      <c r="I6" s="376"/>
      <c r="J6" s="376" t="s">
        <v>297</v>
      </c>
    </row>
    <row r="7" spans="1:10" ht="17.399999999999999" customHeight="1" x14ac:dyDescent="0.3">
      <c r="A7" s="397"/>
      <c r="B7" s="396" t="s">
        <v>29</v>
      </c>
      <c r="C7" s="380" t="s">
        <v>560</v>
      </c>
      <c r="D7" s="61" t="s">
        <v>33</v>
      </c>
      <c r="E7" s="327">
        <v>2880</v>
      </c>
      <c r="G7" s="213">
        <v>2880</v>
      </c>
      <c r="H7" s="213">
        <f>E7-G7</f>
        <v>0</v>
      </c>
      <c r="I7" s="214">
        <f>IFERROR(E7/G7*100,"-")</f>
        <v>100</v>
      </c>
      <c r="J7" s="227">
        <f>E7/60</f>
        <v>48</v>
      </c>
    </row>
    <row r="8" spans="1:10" ht="17.399999999999999" customHeight="1" x14ac:dyDescent="0.3">
      <c r="A8" s="397"/>
      <c r="B8" s="397"/>
      <c r="C8" s="382"/>
      <c r="D8" s="61" t="s">
        <v>34</v>
      </c>
      <c r="E8" s="327">
        <v>2880</v>
      </c>
      <c r="G8" s="213">
        <v>2880</v>
      </c>
      <c r="H8" s="213">
        <f t="shared" ref="H8:H39" si="0">E8-G8</f>
        <v>0</v>
      </c>
      <c r="I8" s="214">
        <f t="shared" ref="I8:I39" si="1">IFERROR(E8/G8*100,"-")</f>
        <v>100</v>
      </c>
      <c r="J8" s="227">
        <f t="shared" ref="J8:J35" si="2">E8/60</f>
        <v>48</v>
      </c>
    </row>
    <row r="9" spans="1:10" ht="17.399999999999999" customHeight="1" x14ac:dyDescent="0.3">
      <c r="A9" s="397"/>
      <c r="B9" s="397"/>
      <c r="C9" s="381"/>
      <c r="D9" s="61" t="s">
        <v>30</v>
      </c>
      <c r="E9" s="327">
        <v>2880</v>
      </c>
      <c r="G9" s="213">
        <v>2880</v>
      </c>
      <c r="H9" s="213">
        <f t="shared" si="0"/>
        <v>0</v>
      </c>
      <c r="I9" s="214">
        <f t="shared" si="1"/>
        <v>100</v>
      </c>
      <c r="J9" s="227">
        <f t="shared" si="2"/>
        <v>48</v>
      </c>
    </row>
    <row r="10" spans="1:10" ht="17.399999999999999" customHeight="1" x14ac:dyDescent="0.3">
      <c r="A10" s="397"/>
      <c r="B10" s="387"/>
      <c r="C10" s="380" t="s">
        <v>369</v>
      </c>
      <c r="D10" s="1" t="s">
        <v>33</v>
      </c>
      <c r="E10" s="354">
        <v>2880</v>
      </c>
      <c r="G10" s="213">
        <v>2880</v>
      </c>
      <c r="H10" s="213">
        <f t="shared" si="0"/>
        <v>0</v>
      </c>
      <c r="I10" s="214">
        <f t="shared" si="1"/>
        <v>100</v>
      </c>
      <c r="J10" s="227">
        <f t="shared" si="2"/>
        <v>48</v>
      </c>
    </row>
    <row r="11" spans="1:10" ht="17.399999999999999" customHeight="1" x14ac:dyDescent="0.3">
      <c r="A11" s="397"/>
      <c r="B11" s="387"/>
      <c r="C11" s="382"/>
      <c r="D11" s="1" t="s">
        <v>34</v>
      </c>
      <c r="E11" s="354">
        <v>2880</v>
      </c>
      <c r="G11" s="213">
        <v>2880</v>
      </c>
      <c r="H11" s="213">
        <f t="shared" si="0"/>
        <v>0</v>
      </c>
      <c r="I11" s="214">
        <f t="shared" si="1"/>
        <v>100</v>
      </c>
      <c r="J11" s="227">
        <f t="shared" si="2"/>
        <v>48</v>
      </c>
    </row>
    <row r="12" spans="1:10" ht="17.399999999999999" customHeight="1" x14ac:dyDescent="0.3">
      <c r="A12" s="397"/>
      <c r="B12" s="387"/>
      <c r="C12" s="382"/>
      <c r="D12" s="1" t="s">
        <v>30</v>
      </c>
      <c r="E12" s="354">
        <v>2880</v>
      </c>
      <c r="G12" s="213">
        <v>2880</v>
      </c>
      <c r="H12" s="213">
        <f t="shared" si="0"/>
        <v>0</v>
      </c>
      <c r="I12" s="214">
        <f t="shared" si="1"/>
        <v>100</v>
      </c>
      <c r="J12" s="227">
        <f t="shared" si="2"/>
        <v>48</v>
      </c>
    </row>
    <row r="13" spans="1:10" ht="17.399999999999999" customHeight="1" x14ac:dyDescent="0.3">
      <c r="A13" s="397"/>
      <c r="B13" s="387"/>
      <c r="C13" s="381"/>
      <c r="D13" s="1" t="s">
        <v>31</v>
      </c>
      <c r="E13" s="354">
        <v>2880</v>
      </c>
      <c r="G13" s="213">
        <v>2880</v>
      </c>
      <c r="H13" s="213">
        <f t="shared" si="0"/>
        <v>0</v>
      </c>
      <c r="I13" s="214">
        <f t="shared" si="1"/>
        <v>100</v>
      </c>
      <c r="J13" s="227">
        <f t="shared" si="2"/>
        <v>48</v>
      </c>
    </row>
    <row r="14" spans="1:10" ht="17.399999999999999" customHeight="1" x14ac:dyDescent="0.3">
      <c r="A14" s="397"/>
      <c r="B14" s="387"/>
      <c r="C14" s="380" t="s">
        <v>561</v>
      </c>
      <c r="D14" s="1" t="s">
        <v>33</v>
      </c>
      <c r="E14" s="354">
        <v>2880</v>
      </c>
      <c r="G14" s="213">
        <v>2880</v>
      </c>
      <c r="H14" s="213">
        <f t="shared" si="0"/>
        <v>0</v>
      </c>
      <c r="I14" s="214">
        <f t="shared" si="1"/>
        <v>100</v>
      </c>
      <c r="J14" s="227">
        <f t="shared" si="2"/>
        <v>48</v>
      </c>
    </row>
    <row r="15" spans="1:10" ht="17.399999999999999" customHeight="1" x14ac:dyDescent="0.3">
      <c r="A15" s="397"/>
      <c r="B15" s="387"/>
      <c r="C15" s="382"/>
      <c r="D15" s="1" t="s">
        <v>34</v>
      </c>
      <c r="E15" s="354">
        <v>2880</v>
      </c>
      <c r="G15" s="213">
        <v>2880</v>
      </c>
      <c r="H15" s="213">
        <f t="shared" si="0"/>
        <v>0</v>
      </c>
      <c r="I15" s="214">
        <f t="shared" si="1"/>
        <v>100</v>
      </c>
      <c r="J15" s="227">
        <f t="shared" si="2"/>
        <v>48</v>
      </c>
    </row>
    <row r="16" spans="1:10" ht="17.399999999999999" customHeight="1" x14ac:dyDescent="0.3">
      <c r="A16" s="397"/>
      <c r="B16" s="387"/>
      <c r="C16" s="382"/>
      <c r="D16" s="1" t="s">
        <v>30</v>
      </c>
      <c r="E16" s="354">
        <v>2880</v>
      </c>
      <c r="G16" s="213">
        <v>2880</v>
      </c>
      <c r="H16" s="213">
        <f t="shared" si="0"/>
        <v>0</v>
      </c>
      <c r="I16" s="214">
        <f t="shared" si="1"/>
        <v>100</v>
      </c>
      <c r="J16" s="227">
        <f t="shared" si="2"/>
        <v>48</v>
      </c>
    </row>
    <row r="17" spans="1:10" ht="17.399999999999999" customHeight="1" x14ac:dyDescent="0.3">
      <c r="A17" s="397"/>
      <c r="B17" s="387"/>
      <c r="C17" s="381"/>
      <c r="D17" s="1" t="s">
        <v>31</v>
      </c>
      <c r="E17" s="354">
        <v>2880</v>
      </c>
      <c r="G17" s="213">
        <v>2880</v>
      </c>
      <c r="H17" s="213">
        <f t="shared" si="0"/>
        <v>0</v>
      </c>
      <c r="I17" s="214">
        <f t="shared" si="1"/>
        <v>100</v>
      </c>
      <c r="J17" s="227">
        <f t="shared" si="2"/>
        <v>48</v>
      </c>
    </row>
    <row r="18" spans="1:10" ht="17.399999999999999" customHeight="1" x14ac:dyDescent="0.3">
      <c r="A18" s="397"/>
      <c r="B18" s="397"/>
      <c r="C18" s="380" t="s">
        <v>367</v>
      </c>
      <c r="D18" s="126" t="s">
        <v>33</v>
      </c>
      <c r="E18" s="354">
        <v>2880</v>
      </c>
      <c r="G18" s="213">
        <v>2880</v>
      </c>
      <c r="H18" s="213">
        <f t="shared" si="0"/>
        <v>0</v>
      </c>
      <c r="I18" s="214">
        <f t="shared" si="1"/>
        <v>100</v>
      </c>
      <c r="J18" s="227">
        <f t="shared" si="2"/>
        <v>48</v>
      </c>
    </row>
    <row r="19" spans="1:10" ht="17.399999999999999" customHeight="1" x14ac:dyDescent="0.3">
      <c r="A19" s="397"/>
      <c r="B19" s="397"/>
      <c r="C19" s="382"/>
      <c r="D19" s="61" t="s">
        <v>34</v>
      </c>
      <c r="E19" s="327">
        <v>2880</v>
      </c>
      <c r="G19" s="213">
        <v>2880</v>
      </c>
      <c r="H19" s="213">
        <f t="shared" si="0"/>
        <v>0</v>
      </c>
      <c r="I19" s="214">
        <f t="shared" si="1"/>
        <v>100</v>
      </c>
      <c r="J19" s="227">
        <f t="shared" si="2"/>
        <v>48</v>
      </c>
    </row>
    <row r="20" spans="1:10" ht="17.399999999999999" customHeight="1" x14ac:dyDescent="0.3">
      <c r="A20" s="397"/>
      <c r="B20" s="398"/>
      <c r="C20" s="381"/>
      <c r="D20" s="61" t="s">
        <v>30</v>
      </c>
      <c r="E20" s="327">
        <v>2880</v>
      </c>
      <c r="G20" s="213">
        <v>2880</v>
      </c>
      <c r="H20" s="213">
        <f t="shared" si="0"/>
        <v>0</v>
      </c>
      <c r="I20" s="214">
        <f t="shared" si="1"/>
        <v>100</v>
      </c>
      <c r="J20" s="227">
        <f t="shared" si="2"/>
        <v>48</v>
      </c>
    </row>
    <row r="21" spans="1:10" ht="34.5" customHeight="1" x14ac:dyDescent="0.3">
      <c r="A21" s="63"/>
      <c r="B21" s="64"/>
      <c r="C21" s="65" t="s">
        <v>35</v>
      </c>
      <c r="D21" s="66"/>
      <c r="E21" s="328"/>
      <c r="G21" s="213"/>
      <c r="H21" s="213"/>
      <c r="I21" s="214"/>
      <c r="J21" s="227"/>
    </row>
    <row r="22" spans="1:10" ht="17.399999999999999" customHeight="1" x14ac:dyDescent="0.3">
      <c r="A22" s="383"/>
      <c r="B22" s="383"/>
      <c r="C22" s="380" t="s">
        <v>367</v>
      </c>
      <c r="D22" s="266" t="s">
        <v>33</v>
      </c>
      <c r="E22" s="327">
        <v>3690</v>
      </c>
      <c r="G22" s="213">
        <v>3690</v>
      </c>
      <c r="H22" s="213">
        <f t="shared" ref="H22:H26" si="3">E22-G22</f>
        <v>0</v>
      </c>
      <c r="I22" s="214">
        <f t="shared" ref="I22:I26" si="4">IFERROR(E22/G22*100,"-")</f>
        <v>100</v>
      </c>
      <c r="J22" s="227">
        <f t="shared" ref="J22:J26" si="5">E22/60</f>
        <v>61.5</v>
      </c>
    </row>
    <row r="23" spans="1:10" ht="17.399999999999999" customHeight="1" x14ac:dyDescent="0.3">
      <c r="A23" s="384"/>
      <c r="B23" s="384"/>
      <c r="C23" s="381"/>
      <c r="D23" s="266" t="s">
        <v>34</v>
      </c>
      <c r="E23" s="327">
        <v>3690</v>
      </c>
      <c r="G23" s="213">
        <v>3690</v>
      </c>
      <c r="H23" s="213">
        <f t="shared" si="3"/>
        <v>0</v>
      </c>
      <c r="I23" s="214">
        <f t="shared" si="4"/>
        <v>100</v>
      </c>
      <c r="J23" s="227">
        <f t="shared" si="5"/>
        <v>61.5</v>
      </c>
    </row>
    <row r="24" spans="1:10" ht="17.399999999999999" customHeight="1" x14ac:dyDescent="0.3">
      <c r="A24" s="384"/>
      <c r="B24" s="384"/>
      <c r="C24" s="258" t="s">
        <v>369</v>
      </c>
      <c r="D24" s="266" t="s">
        <v>33</v>
      </c>
      <c r="E24" s="327">
        <v>3690</v>
      </c>
      <c r="G24" s="213">
        <v>3690</v>
      </c>
      <c r="H24" s="213">
        <f t="shared" si="3"/>
        <v>0</v>
      </c>
      <c r="I24" s="214">
        <f t="shared" si="4"/>
        <v>100</v>
      </c>
      <c r="J24" s="227">
        <f t="shared" si="5"/>
        <v>61.5</v>
      </c>
    </row>
    <row r="25" spans="1:10" ht="17.399999999999999" customHeight="1" x14ac:dyDescent="0.3">
      <c r="A25" s="384"/>
      <c r="B25" s="384"/>
      <c r="C25" s="380" t="s">
        <v>368</v>
      </c>
      <c r="D25" s="266" t="s">
        <v>33</v>
      </c>
      <c r="E25" s="327">
        <v>3690</v>
      </c>
      <c r="G25" s="213">
        <v>3690</v>
      </c>
      <c r="H25" s="213">
        <f t="shared" si="3"/>
        <v>0</v>
      </c>
      <c r="I25" s="214">
        <f t="shared" si="4"/>
        <v>100</v>
      </c>
      <c r="J25" s="227">
        <f t="shared" si="5"/>
        <v>61.5</v>
      </c>
    </row>
    <row r="26" spans="1:10" ht="17.399999999999999" customHeight="1" x14ac:dyDescent="0.3">
      <c r="A26" s="384"/>
      <c r="B26" s="384"/>
      <c r="C26" s="381"/>
      <c r="D26" s="266" t="s">
        <v>34</v>
      </c>
      <c r="E26" s="327">
        <v>3690</v>
      </c>
      <c r="G26" s="213">
        <v>3690</v>
      </c>
      <c r="H26" s="213">
        <f t="shared" si="3"/>
        <v>0</v>
      </c>
      <c r="I26" s="214">
        <f t="shared" si="4"/>
        <v>100</v>
      </c>
      <c r="J26" s="227">
        <f t="shared" si="5"/>
        <v>61.5</v>
      </c>
    </row>
    <row r="27" spans="1:10" ht="17.399999999999999" customHeight="1" x14ac:dyDescent="0.3">
      <c r="A27" s="384"/>
      <c r="B27" s="384"/>
      <c r="C27" s="380" t="s">
        <v>364</v>
      </c>
      <c r="D27" s="61" t="s">
        <v>33</v>
      </c>
      <c r="E27" s="327">
        <v>3690</v>
      </c>
      <c r="G27" s="213">
        <v>3690</v>
      </c>
      <c r="H27" s="213">
        <f t="shared" si="0"/>
        <v>0</v>
      </c>
      <c r="I27" s="214">
        <f t="shared" si="1"/>
        <v>100</v>
      </c>
      <c r="J27" s="227">
        <f t="shared" si="2"/>
        <v>61.5</v>
      </c>
    </row>
    <row r="28" spans="1:10" ht="17.399999999999999" customHeight="1" x14ac:dyDescent="0.3">
      <c r="A28" s="384"/>
      <c r="B28" s="384"/>
      <c r="C28" s="381"/>
      <c r="D28" s="61" t="s">
        <v>34</v>
      </c>
      <c r="E28" s="327">
        <v>3690</v>
      </c>
      <c r="G28" s="213">
        <v>3690</v>
      </c>
      <c r="H28" s="213">
        <f t="shared" si="0"/>
        <v>0</v>
      </c>
      <c r="I28" s="214">
        <f t="shared" si="1"/>
        <v>100</v>
      </c>
      <c r="J28" s="227">
        <f t="shared" si="2"/>
        <v>61.5</v>
      </c>
    </row>
    <row r="29" spans="1:10" ht="17.399999999999999" customHeight="1" x14ac:dyDescent="0.3">
      <c r="A29" s="384"/>
      <c r="B29" s="384"/>
      <c r="C29" s="143" t="s">
        <v>371</v>
      </c>
      <c r="D29" s="266" t="s">
        <v>33</v>
      </c>
      <c r="E29" s="327">
        <v>3690</v>
      </c>
      <c r="G29" s="213">
        <v>3690</v>
      </c>
      <c r="H29" s="213">
        <f t="shared" ref="H29" si="6">E29-G29</f>
        <v>0</v>
      </c>
      <c r="I29" s="214">
        <f t="shared" ref="I29" si="7">IFERROR(E29/G29*100,"-")</f>
        <v>100</v>
      </c>
      <c r="J29" s="227">
        <f t="shared" ref="J29" si="8">E29/60</f>
        <v>61.5</v>
      </c>
    </row>
    <row r="30" spans="1:10" ht="17.399999999999999" customHeight="1" x14ac:dyDescent="0.3">
      <c r="A30" s="384"/>
      <c r="B30" s="384"/>
      <c r="C30" s="380" t="s">
        <v>365</v>
      </c>
      <c r="D30" s="61" t="s">
        <v>33</v>
      </c>
      <c r="E30" s="327">
        <v>3690</v>
      </c>
      <c r="G30" s="213">
        <v>3690</v>
      </c>
      <c r="H30" s="213">
        <f t="shared" si="0"/>
        <v>0</v>
      </c>
      <c r="I30" s="214">
        <f t="shared" si="1"/>
        <v>100</v>
      </c>
      <c r="J30" s="227">
        <f t="shared" si="2"/>
        <v>61.5</v>
      </c>
    </row>
    <row r="31" spans="1:10" ht="17.399999999999999" customHeight="1" x14ac:dyDescent="0.3">
      <c r="A31" s="384"/>
      <c r="B31" s="384"/>
      <c r="C31" s="381"/>
      <c r="D31" s="61" t="s">
        <v>34</v>
      </c>
      <c r="E31" s="327">
        <v>3690</v>
      </c>
      <c r="G31" s="213">
        <v>3690</v>
      </c>
      <c r="H31" s="213">
        <f t="shared" si="0"/>
        <v>0</v>
      </c>
      <c r="I31" s="214">
        <f t="shared" si="1"/>
        <v>100</v>
      </c>
      <c r="J31" s="227">
        <f t="shared" si="2"/>
        <v>61.5</v>
      </c>
    </row>
    <row r="32" spans="1:10" ht="17.399999999999999" customHeight="1" x14ac:dyDescent="0.3">
      <c r="A32" s="384"/>
      <c r="B32" s="384"/>
      <c r="C32" s="380" t="s">
        <v>366</v>
      </c>
      <c r="D32" s="61" t="s">
        <v>33</v>
      </c>
      <c r="E32" s="327">
        <v>3690</v>
      </c>
      <c r="G32" s="213">
        <v>3690</v>
      </c>
      <c r="H32" s="213">
        <f t="shared" si="0"/>
        <v>0</v>
      </c>
      <c r="I32" s="214">
        <f t="shared" si="1"/>
        <v>100</v>
      </c>
      <c r="J32" s="227">
        <f t="shared" si="2"/>
        <v>61.5</v>
      </c>
    </row>
    <row r="33" spans="1:10" ht="17.399999999999999" customHeight="1" x14ac:dyDescent="0.3">
      <c r="A33" s="384"/>
      <c r="B33" s="384"/>
      <c r="C33" s="381"/>
      <c r="D33" s="61" t="s">
        <v>34</v>
      </c>
      <c r="E33" s="327">
        <v>3690</v>
      </c>
      <c r="G33" s="213">
        <v>3690</v>
      </c>
      <c r="H33" s="213">
        <f t="shared" si="0"/>
        <v>0</v>
      </c>
      <c r="I33" s="214">
        <f t="shared" si="1"/>
        <v>100</v>
      </c>
      <c r="J33" s="227">
        <f t="shared" si="2"/>
        <v>61.5</v>
      </c>
    </row>
    <row r="34" spans="1:10" ht="17.399999999999999" customHeight="1" x14ac:dyDescent="0.3">
      <c r="A34" s="384"/>
      <c r="B34" s="384"/>
      <c r="C34" s="380" t="s">
        <v>370</v>
      </c>
      <c r="D34" s="126" t="s">
        <v>33</v>
      </c>
      <c r="E34" s="327">
        <v>3690</v>
      </c>
      <c r="G34" s="273">
        <v>0</v>
      </c>
      <c r="H34" s="213">
        <f t="shared" ref="H34" si="9">E34-G34</f>
        <v>3690</v>
      </c>
      <c r="I34" s="214" t="str">
        <f>IFERROR(E34/G34*100,"-")</f>
        <v>-</v>
      </c>
      <c r="J34" s="227">
        <f t="shared" ref="J34" si="10">E34/60</f>
        <v>61.5</v>
      </c>
    </row>
    <row r="35" spans="1:10" ht="17.399999999999999" customHeight="1" x14ac:dyDescent="0.3">
      <c r="A35" s="384"/>
      <c r="B35" s="384"/>
      <c r="C35" s="381"/>
      <c r="D35" s="61" t="s">
        <v>74</v>
      </c>
      <c r="E35" s="62">
        <v>3690</v>
      </c>
      <c r="G35" s="213">
        <v>3690</v>
      </c>
      <c r="H35" s="213">
        <f t="shared" si="0"/>
        <v>0</v>
      </c>
      <c r="I35" s="214">
        <f t="shared" si="1"/>
        <v>100</v>
      </c>
      <c r="J35" s="227">
        <f t="shared" si="2"/>
        <v>61.5</v>
      </c>
    </row>
    <row r="36" spans="1:10" ht="35.25" customHeight="1" x14ac:dyDescent="0.3">
      <c r="A36" s="63"/>
      <c r="B36" s="64"/>
      <c r="C36" s="65" t="s">
        <v>36</v>
      </c>
      <c r="D36" s="66"/>
      <c r="E36" s="67"/>
      <c r="G36" s="213"/>
      <c r="H36" s="213"/>
      <c r="I36" s="214"/>
    </row>
    <row r="37" spans="1:10" x14ac:dyDescent="0.3">
      <c r="G37" s="213"/>
      <c r="H37" s="213"/>
      <c r="I37" s="214"/>
    </row>
    <row r="38" spans="1:10" ht="35.25" customHeight="1" x14ac:dyDescent="0.3">
      <c r="A38" s="63"/>
      <c r="B38" s="72"/>
      <c r="C38" s="73" t="s">
        <v>235</v>
      </c>
      <c r="D38" s="184"/>
      <c r="E38" s="75"/>
      <c r="G38" s="213"/>
      <c r="H38" s="213"/>
      <c r="I38" s="214"/>
    </row>
    <row r="39" spans="1:10" x14ac:dyDescent="0.3">
      <c r="A39" s="164"/>
      <c r="B39" s="164"/>
      <c r="C39" s="143" t="s">
        <v>38</v>
      </c>
      <c r="D39" s="82" t="s">
        <v>37</v>
      </c>
      <c r="E39" s="144">
        <v>109.5</v>
      </c>
      <c r="G39" s="213">
        <v>109.5</v>
      </c>
      <c r="H39" s="213">
        <f t="shared" si="0"/>
        <v>0</v>
      </c>
      <c r="I39" s="214">
        <f t="shared" si="1"/>
        <v>100</v>
      </c>
    </row>
    <row r="41" spans="1:10" s="59" customFormat="1" x14ac:dyDescent="0.3">
      <c r="B41" s="69"/>
      <c r="C41" s="69"/>
      <c r="D41" s="70"/>
      <c r="E41" s="71"/>
      <c r="G41" s="215"/>
      <c r="H41" s="215"/>
      <c r="I41" s="215"/>
      <c r="J41" s="223"/>
    </row>
    <row r="44" spans="1:10" s="59" customFormat="1" ht="36.75" customHeight="1" x14ac:dyDescent="0.3">
      <c r="A44" s="379"/>
      <c r="B44" s="379"/>
      <c r="C44" s="379"/>
      <c r="D44" s="379"/>
      <c r="E44" s="379"/>
      <c r="G44" s="215"/>
      <c r="H44" s="215"/>
      <c r="I44" s="215"/>
      <c r="J44" s="223"/>
    </row>
    <row r="45" spans="1:10" x14ac:dyDescent="0.3">
      <c r="D45" s="70" t="s">
        <v>343</v>
      </c>
    </row>
    <row r="46" spans="1:10" x14ac:dyDescent="0.3">
      <c r="D46" s="70" t="s">
        <v>344</v>
      </c>
    </row>
    <row r="50" spans="1:10" x14ac:dyDescent="0.3">
      <c r="A50" s="80"/>
      <c r="B50" s="80"/>
      <c r="C50" s="80"/>
      <c r="D50" s="80"/>
      <c r="E50" s="80"/>
    </row>
    <row r="51" spans="1:10" ht="39" customHeight="1" x14ac:dyDescent="0.3">
      <c r="A51" s="377"/>
      <c r="B51" s="377"/>
      <c r="C51" s="377"/>
      <c r="D51" s="377"/>
      <c r="E51" s="377"/>
    </row>
    <row r="53" spans="1:10" s="59" customFormat="1" ht="54" customHeight="1" x14ac:dyDescent="0.3">
      <c r="A53" s="377"/>
      <c r="B53" s="378"/>
      <c r="C53" s="378"/>
      <c r="D53" s="378"/>
      <c r="E53" s="378"/>
      <c r="G53" s="215"/>
      <c r="H53" s="215"/>
      <c r="I53" s="215"/>
      <c r="J53" s="223"/>
    </row>
  </sheetData>
  <customSheetViews>
    <customSheetView guid="{839003FA-3055-4E28-826D-0A2EF77DACBD}" scale="70" showPageBreaks="1" fitToPage="1" printArea="1" view="pageBreakPreview">
      <selection activeCell="C37" sqref="C37"/>
      <pageMargins left="0.75" right="0.75" top="0.98425196850393704" bottom="0.98425196850393704" header="0" footer="0"/>
      <printOptions horizontalCentered="1"/>
      <pageSetup paperSize="9" scale="59" orientation="portrait" r:id="rId1"/>
      <headerFooter alignWithMargins="0"/>
    </customSheetView>
  </customSheetViews>
  <mergeCells count="26">
    <mergeCell ref="C22:C23"/>
    <mergeCell ref="B22:B35"/>
    <mergeCell ref="A22:A35"/>
    <mergeCell ref="C25:C26"/>
    <mergeCell ref="C34:C35"/>
    <mergeCell ref="A1:E1"/>
    <mergeCell ref="A5:B5"/>
    <mergeCell ref="D5:D6"/>
    <mergeCell ref="E5:E6"/>
    <mergeCell ref="A6:B6"/>
    <mergeCell ref="J5:J6"/>
    <mergeCell ref="A53:E53"/>
    <mergeCell ref="B7:B20"/>
    <mergeCell ref="A51:E51"/>
    <mergeCell ref="A44:E44"/>
    <mergeCell ref="A7:A20"/>
    <mergeCell ref="C27:C28"/>
    <mergeCell ref="C30:C31"/>
    <mergeCell ref="C32:C33"/>
    <mergeCell ref="C18:C20"/>
    <mergeCell ref="C10:C13"/>
    <mergeCell ref="C14:C17"/>
    <mergeCell ref="C7:C9"/>
    <mergeCell ref="G5:G6"/>
    <mergeCell ref="H5:H6"/>
    <mergeCell ref="I5:I6"/>
  </mergeCells>
  <phoneticPr fontId="2" type="noConversion"/>
  <printOptions horizontalCentered="1"/>
  <pageMargins left="0.75" right="0.75" top="0.98425196850393704" bottom="0.98425196850393704" header="0" footer="0"/>
  <pageSetup paperSize="9" scale="59"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K42"/>
  <sheetViews>
    <sheetView view="pageBreakPreview" zoomScale="70" zoomScaleNormal="66" zoomScaleSheetLayoutView="70" workbookViewId="0">
      <selection activeCell="A2" sqref="A2"/>
    </sheetView>
  </sheetViews>
  <sheetFormatPr defaultColWidth="9.109375" defaultRowHeight="17.399999999999999" x14ac:dyDescent="0.3"/>
  <cols>
    <col min="1" max="1" width="9.109375" style="59"/>
    <col min="2" max="2" width="9.109375" style="69"/>
    <col min="3" max="3" width="79.33203125" style="69" customWidth="1"/>
    <col min="4" max="4" width="25.6640625" style="70" customWidth="1"/>
    <col min="5" max="5" width="25.6640625" style="71" customWidth="1"/>
    <col min="6" max="6" width="2.44140625" style="68" hidden="1" customWidth="1"/>
    <col min="7" max="9" width="18.88671875" style="216" hidden="1" customWidth="1"/>
    <col min="10" max="10" width="13" style="223" hidden="1" customWidth="1"/>
    <col min="11" max="11" width="9.109375" style="68" hidden="1" customWidth="1"/>
    <col min="12" max="13" width="0" style="68" hidden="1" customWidth="1"/>
    <col min="14" max="16384" width="9.109375" style="68"/>
  </cols>
  <sheetData>
    <row r="1" spans="1:10" s="81" customFormat="1" ht="69.75" customHeight="1" x14ac:dyDescent="0.4">
      <c r="A1" s="389" t="s">
        <v>348</v>
      </c>
      <c r="B1" s="390"/>
      <c r="C1" s="390"/>
      <c r="D1" s="390"/>
      <c r="E1" s="390"/>
      <c r="G1" s="217"/>
      <c r="H1" s="217"/>
      <c r="I1" s="217"/>
      <c r="J1" s="222"/>
    </row>
    <row r="2" spans="1:10" s="81" customFormat="1" ht="20.100000000000001" customHeight="1" x14ac:dyDescent="0.4">
      <c r="A2" s="55"/>
      <c r="B2" s="3"/>
      <c r="C2" s="3"/>
      <c r="D2" s="3"/>
      <c r="E2" s="3"/>
      <c r="G2" s="217"/>
      <c r="H2" s="217"/>
      <c r="I2" s="217"/>
      <c r="J2" s="222"/>
    </row>
    <row r="3" spans="1:10" s="81" customFormat="1" ht="20.100000000000001" customHeight="1" x14ac:dyDescent="0.4">
      <c r="A3" s="56" t="s">
        <v>663</v>
      </c>
      <c r="B3" s="3"/>
      <c r="C3" s="3"/>
      <c r="D3" s="3"/>
      <c r="E3" s="3"/>
      <c r="G3" s="217"/>
      <c r="H3" s="217"/>
      <c r="I3" s="217"/>
      <c r="J3" s="222"/>
    </row>
    <row r="4" spans="1:10" s="81" customFormat="1" ht="20.100000000000001" customHeight="1" x14ac:dyDescent="0.4">
      <c r="A4" s="55"/>
      <c r="B4" s="3"/>
      <c r="C4" s="3"/>
      <c r="D4" s="3"/>
      <c r="E4" s="57"/>
      <c r="G4" s="217"/>
      <c r="H4" s="217"/>
      <c r="I4" s="217"/>
      <c r="J4" s="222"/>
    </row>
    <row r="5" spans="1:10" ht="35.1" customHeight="1" x14ac:dyDescent="0.3">
      <c r="A5" s="494" t="s">
        <v>187</v>
      </c>
      <c r="B5" s="494"/>
      <c r="C5" s="336" t="s">
        <v>188</v>
      </c>
      <c r="D5" s="433" t="s">
        <v>26</v>
      </c>
      <c r="E5" s="435" t="s">
        <v>27</v>
      </c>
      <c r="G5" s="376" t="s">
        <v>349</v>
      </c>
      <c r="H5" s="376" t="s">
        <v>277</v>
      </c>
      <c r="I5" s="376" t="s">
        <v>278</v>
      </c>
      <c r="J5" s="376" t="s">
        <v>297</v>
      </c>
    </row>
    <row r="6" spans="1:10" ht="37.950000000000003" customHeight="1" x14ac:dyDescent="0.3">
      <c r="A6" s="495" t="s">
        <v>19</v>
      </c>
      <c r="B6" s="395"/>
      <c r="C6" s="287" t="s">
        <v>32</v>
      </c>
      <c r="D6" s="434"/>
      <c r="E6" s="436"/>
      <c r="G6" s="376"/>
      <c r="H6" s="376"/>
      <c r="I6" s="376"/>
      <c r="J6" s="376" t="s">
        <v>297</v>
      </c>
    </row>
    <row r="7" spans="1:10" x14ac:dyDescent="0.3">
      <c r="G7" s="218"/>
      <c r="H7" s="213"/>
      <c r="I7" s="214"/>
      <c r="J7" s="227"/>
    </row>
    <row r="8" spans="1:10" ht="43.5" customHeight="1" x14ac:dyDescent="0.3">
      <c r="A8" s="492"/>
      <c r="B8" s="493"/>
      <c r="C8" s="65" t="s">
        <v>35</v>
      </c>
      <c r="D8" s="66"/>
      <c r="E8" s="85"/>
      <c r="G8" s="218"/>
      <c r="H8" s="213"/>
      <c r="I8" s="214"/>
      <c r="J8" s="227"/>
    </row>
    <row r="9" spans="1:10" x14ac:dyDescent="0.3">
      <c r="A9" s="396"/>
      <c r="B9" s="396"/>
      <c r="C9" s="380" t="s">
        <v>530</v>
      </c>
      <c r="D9" s="61" t="s">
        <v>33</v>
      </c>
      <c r="E9" s="337">
        <v>2700</v>
      </c>
      <c r="G9" s="218">
        <v>2700</v>
      </c>
      <c r="H9" s="213">
        <f t="shared" ref="H9:H24" si="0">E9-G9</f>
        <v>0</v>
      </c>
      <c r="I9" s="214">
        <f t="shared" ref="I9:I24" si="1">IFERROR(E9/G9*100,"-")</f>
        <v>100</v>
      </c>
      <c r="J9" s="227">
        <f t="shared" ref="J9:J24" si="2">E9/60</f>
        <v>45</v>
      </c>
    </row>
    <row r="10" spans="1:10" x14ac:dyDescent="0.3">
      <c r="A10" s="397"/>
      <c r="B10" s="397"/>
      <c r="C10" s="382"/>
      <c r="D10" s="61" t="s">
        <v>34</v>
      </c>
      <c r="E10" s="337">
        <v>2800</v>
      </c>
      <c r="G10" s="218">
        <v>2800</v>
      </c>
      <c r="H10" s="213">
        <f t="shared" si="0"/>
        <v>0</v>
      </c>
      <c r="I10" s="214">
        <f t="shared" si="1"/>
        <v>100</v>
      </c>
      <c r="J10" s="227">
        <f t="shared" si="2"/>
        <v>46.666666666666664</v>
      </c>
    </row>
    <row r="11" spans="1:10" x14ac:dyDescent="0.3">
      <c r="A11" s="397"/>
      <c r="B11" s="397"/>
      <c r="C11" s="382"/>
      <c r="D11" s="61" t="s">
        <v>30</v>
      </c>
      <c r="E11" s="337">
        <v>2800</v>
      </c>
      <c r="G11" s="218">
        <v>2800</v>
      </c>
      <c r="H11" s="213">
        <f t="shared" si="0"/>
        <v>0</v>
      </c>
      <c r="I11" s="214">
        <f t="shared" si="1"/>
        <v>100</v>
      </c>
      <c r="J11" s="227">
        <f t="shared" si="2"/>
        <v>46.666666666666664</v>
      </c>
    </row>
    <row r="12" spans="1:10" x14ac:dyDescent="0.3">
      <c r="A12" s="397"/>
      <c r="B12" s="397"/>
      <c r="C12" s="382"/>
      <c r="D12" s="61" t="s">
        <v>31</v>
      </c>
      <c r="E12" s="337">
        <v>3700</v>
      </c>
      <c r="G12" s="218">
        <v>3700</v>
      </c>
      <c r="H12" s="213">
        <f t="shared" si="0"/>
        <v>0</v>
      </c>
      <c r="I12" s="214">
        <f t="shared" si="1"/>
        <v>100</v>
      </c>
      <c r="J12" s="227">
        <f t="shared" si="2"/>
        <v>61.666666666666664</v>
      </c>
    </row>
    <row r="13" spans="1:10" x14ac:dyDescent="0.3">
      <c r="A13" s="397"/>
      <c r="B13" s="397"/>
      <c r="C13" s="382"/>
      <c r="D13" s="61" t="s">
        <v>73</v>
      </c>
      <c r="E13" s="338">
        <v>3500</v>
      </c>
      <c r="G13" s="218">
        <v>3500</v>
      </c>
      <c r="H13" s="213">
        <f t="shared" si="0"/>
        <v>0</v>
      </c>
      <c r="I13" s="214">
        <f t="shared" si="1"/>
        <v>100</v>
      </c>
      <c r="J13" s="227">
        <f t="shared" si="2"/>
        <v>58.333333333333336</v>
      </c>
    </row>
    <row r="14" spans="1:10" x14ac:dyDescent="0.3">
      <c r="A14" s="397"/>
      <c r="B14" s="397"/>
      <c r="C14" s="381"/>
      <c r="D14" s="61" t="s">
        <v>189</v>
      </c>
      <c r="E14" s="338">
        <v>6400</v>
      </c>
      <c r="G14" s="218">
        <v>6400</v>
      </c>
      <c r="H14" s="213">
        <f t="shared" si="0"/>
        <v>0</v>
      </c>
      <c r="I14" s="214">
        <f t="shared" si="1"/>
        <v>100</v>
      </c>
      <c r="J14" s="227">
        <f t="shared" si="2"/>
        <v>106.66666666666667</v>
      </c>
    </row>
    <row r="15" spans="1:10" x14ac:dyDescent="0.3">
      <c r="A15" s="397"/>
      <c r="B15" s="397"/>
      <c r="C15" s="380" t="s">
        <v>531</v>
      </c>
      <c r="D15" s="61" t="s">
        <v>33</v>
      </c>
      <c r="E15" s="337">
        <v>2700</v>
      </c>
      <c r="G15" s="218">
        <v>2700</v>
      </c>
      <c r="H15" s="213">
        <f t="shared" si="0"/>
        <v>0</v>
      </c>
      <c r="I15" s="214">
        <f t="shared" si="1"/>
        <v>100</v>
      </c>
      <c r="J15" s="227">
        <f t="shared" si="2"/>
        <v>45</v>
      </c>
    </row>
    <row r="16" spans="1:10" x14ac:dyDescent="0.3">
      <c r="A16" s="397"/>
      <c r="B16" s="397"/>
      <c r="C16" s="382"/>
      <c r="D16" s="61" t="s">
        <v>34</v>
      </c>
      <c r="E16" s="337">
        <v>2800</v>
      </c>
      <c r="G16" s="218">
        <v>2800</v>
      </c>
      <c r="H16" s="213">
        <f t="shared" si="0"/>
        <v>0</v>
      </c>
      <c r="I16" s="214">
        <f t="shared" si="1"/>
        <v>100</v>
      </c>
      <c r="J16" s="227">
        <f t="shared" si="2"/>
        <v>46.666666666666664</v>
      </c>
    </row>
    <row r="17" spans="1:10" x14ac:dyDescent="0.3">
      <c r="A17" s="397"/>
      <c r="B17" s="397"/>
      <c r="C17" s="382"/>
      <c r="D17" s="61" t="s">
        <v>30</v>
      </c>
      <c r="E17" s="337">
        <v>2800</v>
      </c>
      <c r="G17" s="218">
        <v>2800</v>
      </c>
      <c r="H17" s="213">
        <f t="shared" si="0"/>
        <v>0</v>
      </c>
      <c r="I17" s="214">
        <f t="shared" si="1"/>
        <v>100</v>
      </c>
      <c r="J17" s="227">
        <f t="shared" si="2"/>
        <v>46.666666666666664</v>
      </c>
    </row>
    <row r="18" spans="1:10" ht="17.399999999999999" customHeight="1" x14ac:dyDescent="0.3">
      <c r="A18" s="397"/>
      <c r="B18" s="397"/>
      <c r="C18" s="382"/>
      <c r="D18" s="61" t="s">
        <v>31</v>
      </c>
      <c r="E18" s="337">
        <v>3700</v>
      </c>
      <c r="G18" s="218">
        <v>3700</v>
      </c>
      <c r="H18" s="213">
        <f t="shared" si="0"/>
        <v>0</v>
      </c>
      <c r="I18" s="214">
        <f t="shared" si="1"/>
        <v>100</v>
      </c>
      <c r="J18" s="227">
        <f t="shared" si="2"/>
        <v>61.666666666666664</v>
      </c>
    </row>
    <row r="19" spans="1:10" ht="17.399999999999999" customHeight="1" x14ac:dyDescent="0.3">
      <c r="A19" s="397"/>
      <c r="B19" s="397"/>
      <c r="C19" s="382"/>
      <c r="D19" s="61" t="s">
        <v>73</v>
      </c>
      <c r="E19" s="338">
        <v>5600</v>
      </c>
      <c r="G19" s="218">
        <v>5600</v>
      </c>
      <c r="H19" s="213">
        <f t="shared" si="0"/>
        <v>0</v>
      </c>
      <c r="I19" s="214">
        <f t="shared" si="1"/>
        <v>100</v>
      </c>
      <c r="J19" s="227">
        <f t="shared" si="2"/>
        <v>93.333333333333329</v>
      </c>
    </row>
    <row r="20" spans="1:10" ht="18.600000000000001" customHeight="1" x14ac:dyDescent="0.3">
      <c r="A20" s="397"/>
      <c r="B20" s="397"/>
      <c r="C20" s="381"/>
      <c r="D20" s="61" t="s">
        <v>189</v>
      </c>
      <c r="E20" s="338">
        <v>5200</v>
      </c>
      <c r="G20" s="218">
        <v>5200</v>
      </c>
      <c r="H20" s="213">
        <f t="shared" si="0"/>
        <v>0</v>
      </c>
      <c r="I20" s="214">
        <f t="shared" si="1"/>
        <v>100</v>
      </c>
      <c r="J20" s="227">
        <f t="shared" si="2"/>
        <v>86.666666666666671</v>
      </c>
    </row>
    <row r="21" spans="1:10" x14ac:dyDescent="0.3">
      <c r="A21" s="397"/>
      <c r="B21" s="397"/>
      <c r="C21" s="380" t="s">
        <v>532</v>
      </c>
      <c r="D21" s="82" t="s">
        <v>33</v>
      </c>
      <c r="E21" s="327">
        <v>2750</v>
      </c>
      <c r="G21" s="213">
        <v>2750</v>
      </c>
      <c r="H21" s="213">
        <f t="shared" si="0"/>
        <v>0</v>
      </c>
      <c r="I21" s="214">
        <f t="shared" si="1"/>
        <v>100</v>
      </c>
      <c r="J21" s="227">
        <f t="shared" si="2"/>
        <v>45.833333333333336</v>
      </c>
    </row>
    <row r="22" spans="1:10" ht="36" customHeight="1" x14ac:dyDescent="0.3">
      <c r="A22" s="397"/>
      <c r="B22" s="397"/>
      <c r="C22" s="381"/>
      <c r="D22" s="82" t="s">
        <v>34</v>
      </c>
      <c r="E22" s="327">
        <v>2500</v>
      </c>
      <c r="G22" s="213">
        <v>2500</v>
      </c>
      <c r="H22" s="213">
        <f t="shared" si="0"/>
        <v>0</v>
      </c>
      <c r="I22" s="214">
        <f t="shared" si="1"/>
        <v>100</v>
      </c>
      <c r="J22" s="227">
        <f t="shared" si="2"/>
        <v>41.666666666666664</v>
      </c>
    </row>
    <row r="23" spans="1:10" x14ac:dyDescent="0.3">
      <c r="A23" s="397"/>
      <c r="B23" s="397"/>
      <c r="C23" s="380" t="s">
        <v>430</v>
      </c>
      <c r="D23" s="185" t="s">
        <v>33</v>
      </c>
      <c r="E23" s="339">
        <v>2800</v>
      </c>
      <c r="G23" s="213">
        <v>2800</v>
      </c>
      <c r="H23" s="213">
        <f t="shared" si="0"/>
        <v>0</v>
      </c>
      <c r="I23" s="214">
        <f t="shared" si="1"/>
        <v>100</v>
      </c>
      <c r="J23" s="227">
        <f t="shared" si="2"/>
        <v>46.666666666666664</v>
      </c>
    </row>
    <row r="24" spans="1:10" x14ac:dyDescent="0.3">
      <c r="A24" s="397"/>
      <c r="B24" s="397"/>
      <c r="C24" s="381"/>
      <c r="D24" s="185" t="s">
        <v>34</v>
      </c>
      <c r="E24" s="339">
        <v>2800</v>
      </c>
      <c r="G24" s="213">
        <v>2800</v>
      </c>
      <c r="H24" s="213">
        <f t="shared" si="0"/>
        <v>0</v>
      </c>
      <c r="I24" s="214">
        <f t="shared" si="1"/>
        <v>100</v>
      </c>
      <c r="J24" s="227">
        <f t="shared" si="2"/>
        <v>46.666666666666664</v>
      </c>
    </row>
    <row r="25" spans="1:10" x14ac:dyDescent="0.3">
      <c r="A25" s="63"/>
      <c r="B25" s="64"/>
      <c r="C25" s="65" t="s">
        <v>36</v>
      </c>
      <c r="D25" s="66"/>
      <c r="E25" s="67"/>
      <c r="G25" s="218"/>
      <c r="H25" s="213"/>
      <c r="I25" s="214"/>
    </row>
    <row r="26" spans="1:10" x14ac:dyDescent="0.3">
      <c r="G26" s="218"/>
      <c r="H26" s="213"/>
      <c r="I26" s="214"/>
    </row>
    <row r="27" spans="1:10" s="59" customFormat="1" ht="34.799999999999997" x14ac:dyDescent="0.3">
      <c r="A27" s="63"/>
      <c r="B27" s="72"/>
      <c r="C27" s="73" t="s">
        <v>235</v>
      </c>
      <c r="D27" s="74"/>
      <c r="E27" s="75"/>
      <c r="F27" s="68"/>
      <c r="G27" s="218"/>
      <c r="H27" s="213"/>
      <c r="I27" s="214"/>
      <c r="J27" s="223"/>
    </row>
    <row r="30" spans="1:10" s="59" customFormat="1" ht="36.75" customHeight="1" x14ac:dyDescent="0.3">
      <c r="B30" s="69"/>
      <c r="C30" s="69"/>
      <c r="D30" s="70" t="s">
        <v>343</v>
      </c>
      <c r="E30" s="71"/>
      <c r="G30" s="215"/>
      <c r="H30" s="215"/>
      <c r="I30" s="215"/>
      <c r="J30" s="223"/>
    </row>
    <row r="31" spans="1:10" x14ac:dyDescent="0.3">
      <c r="D31" s="70" t="s">
        <v>344</v>
      </c>
    </row>
    <row r="33" spans="1:10" x14ac:dyDescent="0.3">
      <c r="A33" s="379"/>
      <c r="B33" s="379"/>
      <c r="C33" s="379"/>
      <c r="D33" s="379"/>
      <c r="E33" s="379"/>
      <c r="F33" s="59"/>
      <c r="G33" s="215"/>
      <c r="H33" s="215"/>
      <c r="I33" s="215"/>
    </row>
    <row r="37" spans="1:10" ht="39" customHeight="1" x14ac:dyDescent="0.3"/>
    <row r="39" spans="1:10" s="59" customFormat="1" ht="54" customHeight="1" x14ac:dyDescent="0.3">
      <c r="A39" s="80"/>
      <c r="B39" s="80"/>
      <c r="C39" s="80"/>
      <c r="D39" s="80"/>
      <c r="E39" s="80"/>
      <c r="F39" s="68"/>
      <c r="G39" s="216"/>
      <c r="H39" s="216"/>
      <c r="I39" s="216"/>
      <c r="J39" s="223"/>
    </row>
    <row r="40" spans="1:10" x14ac:dyDescent="0.3">
      <c r="A40" s="377"/>
      <c r="B40" s="377"/>
      <c r="C40" s="377"/>
      <c r="D40" s="377"/>
      <c r="E40" s="377"/>
    </row>
    <row r="42" spans="1:10" x14ac:dyDescent="0.3">
      <c r="A42" s="377"/>
      <c r="B42" s="378"/>
      <c r="C42" s="378"/>
      <c r="D42" s="378"/>
      <c r="E42" s="378"/>
      <c r="F42" s="59"/>
      <c r="G42" s="215"/>
      <c r="H42" s="215"/>
      <c r="I42" s="215"/>
    </row>
  </sheetData>
  <customSheetViews>
    <customSheetView guid="{839003FA-3055-4E28-826D-0A2EF77DACBD}" scale="70" showPageBreaks="1" fitToPage="1" printArea="1" view="pageBreakPreview" topLeftCell="A10">
      <selection activeCell="C24" sqref="C24"/>
      <pageMargins left="0.75" right="0.75" top="0.98425196850393704" bottom="0.98425196850393704" header="0" footer="0"/>
      <printOptions horizontalCentered="1"/>
      <pageSetup paperSize="9" scale="59" orientation="portrait" r:id="rId1"/>
      <headerFooter alignWithMargins="0"/>
    </customSheetView>
  </customSheetViews>
  <mergeCells count="19">
    <mergeCell ref="A1:E1"/>
    <mergeCell ref="A5:B5"/>
    <mergeCell ref="D5:D6"/>
    <mergeCell ref="E5:E6"/>
    <mergeCell ref="A6:B6"/>
    <mergeCell ref="J5:J6"/>
    <mergeCell ref="G5:G6"/>
    <mergeCell ref="H5:H6"/>
    <mergeCell ref="I5:I6"/>
    <mergeCell ref="A42:E42"/>
    <mergeCell ref="A33:E33"/>
    <mergeCell ref="A40:E40"/>
    <mergeCell ref="A8:B8"/>
    <mergeCell ref="C9:C14"/>
    <mergeCell ref="C15:C20"/>
    <mergeCell ref="B9:B24"/>
    <mergeCell ref="A9:A24"/>
    <mergeCell ref="C23:C24"/>
    <mergeCell ref="C21:C22"/>
  </mergeCells>
  <phoneticPr fontId="2" type="noConversion"/>
  <printOptions horizontalCentered="1"/>
  <pageMargins left="0.74803149606299213" right="0.74803149606299213" top="0.98425196850393704" bottom="0.98425196850393704" header="0" footer="0"/>
  <pageSetup paperSize="9" scale="59" orientation="portrait"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K70"/>
  <sheetViews>
    <sheetView view="pageBreakPreview" zoomScale="70" zoomScaleNormal="66" zoomScaleSheetLayoutView="70" workbookViewId="0">
      <selection activeCell="A2" sqref="A2"/>
    </sheetView>
  </sheetViews>
  <sheetFormatPr defaultColWidth="9.109375" defaultRowHeight="17.399999999999999" x14ac:dyDescent="0.3"/>
  <cols>
    <col min="1" max="1" width="9.109375" style="59"/>
    <col min="2" max="2" width="9.109375" style="69"/>
    <col min="3" max="3" width="79.33203125" style="69" customWidth="1"/>
    <col min="4" max="4" width="25.6640625" style="70" customWidth="1"/>
    <col min="5" max="5" width="25.6640625" style="71" customWidth="1"/>
    <col min="6" max="6" width="2.44140625" style="68" hidden="1" customWidth="1"/>
    <col min="7" max="9" width="18.88671875" style="216" hidden="1" customWidth="1"/>
    <col min="10" max="10" width="13" style="223" hidden="1" customWidth="1"/>
    <col min="11" max="11" width="9.109375" style="68" hidden="1" customWidth="1"/>
    <col min="12" max="13" width="0" style="68" hidden="1" customWidth="1"/>
    <col min="14" max="16384" width="9.109375" style="68"/>
  </cols>
  <sheetData>
    <row r="1" spans="1:10" s="81" customFormat="1" ht="69.75" customHeight="1" x14ac:dyDescent="0.4">
      <c r="A1" s="389" t="s">
        <v>348</v>
      </c>
      <c r="B1" s="390"/>
      <c r="C1" s="390"/>
      <c r="D1" s="390"/>
      <c r="E1" s="390"/>
      <c r="G1" s="217"/>
      <c r="H1" s="217"/>
      <c r="I1" s="217"/>
      <c r="J1" s="222"/>
    </row>
    <row r="2" spans="1:10" s="81" customFormat="1" ht="20.100000000000001" customHeight="1" x14ac:dyDescent="0.4">
      <c r="A2" s="55"/>
      <c r="B2" s="3"/>
      <c r="C2" s="3"/>
      <c r="D2" s="3"/>
      <c r="E2" s="3"/>
      <c r="G2" s="217"/>
      <c r="H2" s="217"/>
      <c r="I2" s="217"/>
      <c r="J2" s="222"/>
    </row>
    <row r="3" spans="1:10" s="81" customFormat="1" ht="20.100000000000001" customHeight="1" x14ac:dyDescent="0.4">
      <c r="A3" s="56" t="s">
        <v>663</v>
      </c>
      <c r="B3" s="3"/>
      <c r="C3" s="3"/>
      <c r="D3" s="3"/>
      <c r="E3" s="3"/>
      <c r="G3" s="217"/>
      <c r="H3" s="217"/>
      <c r="I3" s="217"/>
      <c r="J3" s="222"/>
    </row>
    <row r="4" spans="1:10" s="81" customFormat="1" ht="20.100000000000001" customHeight="1" x14ac:dyDescent="0.4">
      <c r="A4" s="55"/>
      <c r="B4" s="3"/>
      <c r="C4" s="3"/>
      <c r="D4" s="3"/>
      <c r="E4" s="57"/>
      <c r="G4" s="217"/>
      <c r="H4" s="217"/>
      <c r="I4" s="217"/>
      <c r="J4" s="222"/>
    </row>
    <row r="5" spans="1:10" ht="35.1" customHeight="1" x14ac:dyDescent="0.3">
      <c r="A5" s="391" t="s">
        <v>187</v>
      </c>
      <c r="B5" s="391"/>
      <c r="C5" s="58" t="s">
        <v>188</v>
      </c>
      <c r="D5" s="392" t="s">
        <v>26</v>
      </c>
      <c r="E5" s="393" t="s">
        <v>27</v>
      </c>
      <c r="G5" s="376" t="s">
        <v>349</v>
      </c>
      <c r="H5" s="376" t="s">
        <v>277</v>
      </c>
      <c r="I5" s="376" t="s">
        <v>278</v>
      </c>
      <c r="J5" s="376" t="s">
        <v>297</v>
      </c>
    </row>
    <row r="6" spans="1:10" ht="37.950000000000003" customHeight="1" x14ac:dyDescent="0.3">
      <c r="A6" s="394" t="s">
        <v>20</v>
      </c>
      <c r="B6" s="395"/>
      <c r="C6" s="60" t="s">
        <v>32</v>
      </c>
      <c r="D6" s="392"/>
      <c r="E6" s="393"/>
      <c r="G6" s="376"/>
      <c r="H6" s="376"/>
      <c r="I6" s="376"/>
      <c r="J6" s="376" t="s">
        <v>297</v>
      </c>
    </row>
    <row r="7" spans="1:10" x14ac:dyDescent="0.3">
      <c r="A7" s="396"/>
      <c r="B7" s="396" t="s">
        <v>28</v>
      </c>
      <c r="C7" s="410" t="s">
        <v>641</v>
      </c>
      <c r="D7" s="82" t="s">
        <v>33</v>
      </c>
      <c r="E7" s="279">
        <v>2300</v>
      </c>
      <c r="G7" s="213">
        <v>2300</v>
      </c>
      <c r="H7" s="213">
        <f>E7-G7</f>
        <v>0</v>
      </c>
      <c r="I7" s="214">
        <f>IFERROR(E7/G7*100,"-")</f>
        <v>100</v>
      </c>
      <c r="J7" s="227">
        <f>E7/60</f>
        <v>38.333333333333336</v>
      </c>
    </row>
    <row r="8" spans="1:10" x14ac:dyDescent="0.3">
      <c r="A8" s="397"/>
      <c r="B8" s="397"/>
      <c r="C8" s="411"/>
      <c r="D8" s="82" t="s">
        <v>34</v>
      </c>
      <c r="E8" s="279">
        <v>2300</v>
      </c>
      <c r="G8" s="213">
        <v>2300</v>
      </c>
      <c r="H8" s="213">
        <f t="shared" ref="H8:H63" si="0">E8-G8</f>
        <v>0</v>
      </c>
      <c r="I8" s="214">
        <f t="shared" ref="I8:I63" si="1">IFERROR(E8/G8*100,"-")</f>
        <v>100</v>
      </c>
      <c r="J8" s="227">
        <f t="shared" ref="J8:J43" si="2">E8/60</f>
        <v>38.333333333333336</v>
      </c>
    </row>
    <row r="9" spans="1:10" x14ac:dyDescent="0.3">
      <c r="A9" s="397"/>
      <c r="B9" s="397"/>
      <c r="C9" s="412"/>
      <c r="D9" s="82" t="s">
        <v>30</v>
      </c>
      <c r="E9" s="279">
        <v>1400</v>
      </c>
      <c r="G9" s="213">
        <v>1400</v>
      </c>
      <c r="H9" s="213">
        <f t="shared" si="0"/>
        <v>0</v>
      </c>
      <c r="I9" s="214">
        <f t="shared" si="1"/>
        <v>100</v>
      </c>
      <c r="J9" s="227">
        <f t="shared" si="2"/>
        <v>23.333333333333332</v>
      </c>
    </row>
    <row r="10" spans="1:10" x14ac:dyDescent="0.3">
      <c r="A10" s="397"/>
      <c r="B10" s="397"/>
      <c r="C10" s="410" t="s">
        <v>642</v>
      </c>
      <c r="D10" s="61" t="s">
        <v>33</v>
      </c>
      <c r="E10" s="279">
        <v>2300</v>
      </c>
      <c r="G10" s="213">
        <v>2300</v>
      </c>
      <c r="H10" s="213">
        <f t="shared" si="0"/>
        <v>0</v>
      </c>
      <c r="I10" s="214">
        <f t="shared" si="1"/>
        <v>100</v>
      </c>
      <c r="J10" s="227">
        <f t="shared" si="2"/>
        <v>38.333333333333336</v>
      </c>
    </row>
    <row r="11" spans="1:10" x14ac:dyDescent="0.3">
      <c r="A11" s="397"/>
      <c r="B11" s="397"/>
      <c r="C11" s="411"/>
      <c r="D11" s="61" t="s">
        <v>34</v>
      </c>
      <c r="E11" s="279">
        <v>2300</v>
      </c>
      <c r="G11" s="213">
        <v>2300</v>
      </c>
      <c r="H11" s="213">
        <f t="shared" si="0"/>
        <v>0</v>
      </c>
      <c r="I11" s="214">
        <f t="shared" si="1"/>
        <v>100</v>
      </c>
      <c r="J11" s="227">
        <f t="shared" si="2"/>
        <v>38.333333333333336</v>
      </c>
    </row>
    <row r="12" spans="1:10" x14ac:dyDescent="0.3">
      <c r="A12" s="397"/>
      <c r="B12" s="397"/>
      <c r="C12" s="412"/>
      <c r="D12" s="61" t="s">
        <v>30</v>
      </c>
      <c r="E12" s="279">
        <v>1400</v>
      </c>
      <c r="G12" s="213">
        <v>1400</v>
      </c>
      <c r="H12" s="213">
        <f t="shared" si="0"/>
        <v>0</v>
      </c>
      <c r="I12" s="214">
        <f t="shared" si="1"/>
        <v>100</v>
      </c>
      <c r="J12" s="227">
        <f t="shared" si="2"/>
        <v>23.333333333333332</v>
      </c>
    </row>
    <row r="13" spans="1:10" x14ac:dyDescent="0.3">
      <c r="A13" s="397"/>
      <c r="B13" s="397"/>
      <c r="C13" s="410" t="s">
        <v>643</v>
      </c>
      <c r="D13" s="82" t="s">
        <v>33</v>
      </c>
      <c r="E13" s="279">
        <v>4088</v>
      </c>
      <c r="G13" s="213">
        <v>4088</v>
      </c>
      <c r="H13" s="213">
        <f t="shared" si="0"/>
        <v>0</v>
      </c>
      <c r="I13" s="214">
        <f t="shared" si="1"/>
        <v>100</v>
      </c>
      <c r="J13" s="227">
        <f t="shared" si="2"/>
        <v>68.13333333333334</v>
      </c>
    </row>
    <row r="14" spans="1:10" x14ac:dyDescent="0.3">
      <c r="A14" s="397"/>
      <c r="B14" s="397"/>
      <c r="C14" s="411"/>
      <c r="D14" s="82" t="s">
        <v>34</v>
      </c>
      <c r="E14" s="279">
        <v>4655</v>
      </c>
      <c r="G14" s="213">
        <v>4655</v>
      </c>
      <c r="H14" s="213">
        <f t="shared" si="0"/>
        <v>0</v>
      </c>
      <c r="I14" s="214">
        <f t="shared" si="1"/>
        <v>100</v>
      </c>
      <c r="J14" s="227">
        <f t="shared" si="2"/>
        <v>77.583333333333329</v>
      </c>
    </row>
    <row r="15" spans="1:10" x14ac:dyDescent="0.3">
      <c r="A15" s="397"/>
      <c r="B15" s="397"/>
      <c r="C15" s="412"/>
      <c r="D15" s="61" t="s">
        <v>30</v>
      </c>
      <c r="E15" s="5">
        <v>4087</v>
      </c>
      <c r="G15" s="213">
        <v>4087</v>
      </c>
      <c r="H15" s="213">
        <f t="shared" si="0"/>
        <v>0</v>
      </c>
      <c r="I15" s="214">
        <f t="shared" si="1"/>
        <v>100</v>
      </c>
      <c r="J15" s="227">
        <f t="shared" si="2"/>
        <v>68.11666666666666</v>
      </c>
    </row>
    <row r="16" spans="1:10" x14ac:dyDescent="0.3">
      <c r="A16" s="397"/>
      <c r="B16" s="397"/>
      <c r="C16" s="410" t="s">
        <v>644</v>
      </c>
      <c r="D16" s="61" t="s">
        <v>33</v>
      </c>
      <c r="E16" s="279">
        <v>2070</v>
      </c>
      <c r="G16" s="213">
        <v>2070</v>
      </c>
      <c r="H16" s="213">
        <f t="shared" si="0"/>
        <v>0</v>
      </c>
      <c r="I16" s="214">
        <f t="shared" si="1"/>
        <v>100</v>
      </c>
      <c r="J16" s="227">
        <f t="shared" si="2"/>
        <v>34.5</v>
      </c>
    </row>
    <row r="17" spans="1:10" x14ac:dyDescent="0.3">
      <c r="A17" s="397"/>
      <c r="B17" s="397"/>
      <c r="C17" s="411"/>
      <c r="D17" s="61" t="s">
        <v>34</v>
      </c>
      <c r="E17" s="279">
        <v>3010</v>
      </c>
      <c r="G17" s="213">
        <v>3010</v>
      </c>
      <c r="H17" s="213">
        <f t="shared" si="0"/>
        <v>0</v>
      </c>
      <c r="I17" s="214">
        <f t="shared" si="1"/>
        <v>100</v>
      </c>
      <c r="J17" s="227">
        <f t="shared" si="2"/>
        <v>50.166666666666664</v>
      </c>
    </row>
    <row r="18" spans="1:10" x14ac:dyDescent="0.3">
      <c r="A18" s="397"/>
      <c r="B18" s="398"/>
      <c r="C18" s="412"/>
      <c r="D18" s="61" t="s">
        <v>30</v>
      </c>
      <c r="E18" s="5">
        <v>2710</v>
      </c>
      <c r="G18" s="213">
        <v>2710</v>
      </c>
      <c r="H18" s="213">
        <f t="shared" si="0"/>
        <v>0</v>
      </c>
      <c r="I18" s="214">
        <f t="shared" si="1"/>
        <v>100</v>
      </c>
      <c r="J18" s="227">
        <f t="shared" si="2"/>
        <v>45.166666666666664</v>
      </c>
    </row>
    <row r="19" spans="1:10" x14ac:dyDescent="0.3">
      <c r="A19" s="397"/>
      <c r="B19" s="396" t="s">
        <v>29</v>
      </c>
      <c r="C19" s="410" t="s">
        <v>645</v>
      </c>
      <c r="D19" s="61" t="s">
        <v>33</v>
      </c>
      <c r="E19" s="279">
        <v>2300</v>
      </c>
      <c r="G19" s="213">
        <v>2300</v>
      </c>
      <c r="H19" s="213">
        <f t="shared" si="0"/>
        <v>0</v>
      </c>
      <c r="I19" s="214">
        <f t="shared" si="1"/>
        <v>100</v>
      </c>
      <c r="J19" s="227">
        <f t="shared" si="2"/>
        <v>38.333333333333336</v>
      </c>
    </row>
    <row r="20" spans="1:10" x14ac:dyDescent="0.3">
      <c r="A20" s="397"/>
      <c r="B20" s="397"/>
      <c r="C20" s="411"/>
      <c r="D20" s="61" t="s">
        <v>34</v>
      </c>
      <c r="E20" s="279">
        <v>2300</v>
      </c>
      <c r="G20" s="213">
        <v>2300</v>
      </c>
      <c r="H20" s="213">
        <f t="shared" si="0"/>
        <v>0</v>
      </c>
      <c r="I20" s="214">
        <f t="shared" si="1"/>
        <v>100</v>
      </c>
      <c r="J20" s="227">
        <f t="shared" si="2"/>
        <v>38.333333333333336</v>
      </c>
    </row>
    <row r="21" spans="1:10" x14ac:dyDescent="0.3">
      <c r="A21" s="397"/>
      <c r="B21" s="397"/>
      <c r="C21" s="412"/>
      <c r="D21" s="61" t="s">
        <v>30</v>
      </c>
      <c r="E21" s="279">
        <v>2300</v>
      </c>
      <c r="G21" s="213">
        <v>2300</v>
      </c>
      <c r="H21" s="213">
        <f t="shared" si="0"/>
        <v>0</v>
      </c>
      <c r="I21" s="214">
        <f t="shared" si="1"/>
        <v>100</v>
      </c>
      <c r="J21" s="227">
        <f t="shared" si="2"/>
        <v>38.333333333333336</v>
      </c>
    </row>
    <row r="22" spans="1:10" x14ac:dyDescent="0.3">
      <c r="A22" s="397"/>
      <c r="B22" s="397"/>
      <c r="C22" s="410" t="s">
        <v>646</v>
      </c>
      <c r="D22" s="61" t="s">
        <v>33</v>
      </c>
      <c r="E22" s="279">
        <v>2300</v>
      </c>
      <c r="G22" s="213">
        <v>2300</v>
      </c>
      <c r="H22" s="213">
        <f t="shared" si="0"/>
        <v>0</v>
      </c>
      <c r="I22" s="214">
        <f t="shared" si="1"/>
        <v>100</v>
      </c>
      <c r="J22" s="227">
        <f t="shared" si="2"/>
        <v>38.333333333333336</v>
      </c>
    </row>
    <row r="23" spans="1:10" x14ac:dyDescent="0.3">
      <c r="A23" s="397"/>
      <c r="B23" s="397"/>
      <c r="C23" s="411"/>
      <c r="D23" s="61" t="s">
        <v>34</v>
      </c>
      <c r="E23" s="279">
        <v>2300</v>
      </c>
      <c r="G23" s="213">
        <v>2300</v>
      </c>
      <c r="H23" s="213">
        <f t="shared" si="0"/>
        <v>0</v>
      </c>
      <c r="I23" s="214">
        <f t="shared" si="1"/>
        <v>100</v>
      </c>
      <c r="J23" s="227">
        <f t="shared" si="2"/>
        <v>38.333333333333336</v>
      </c>
    </row>
    <row r="24" spans="1:10" x14ac:dyDescent="0.3">
      <c r="A24" s="397"/>
      <c r="B24" s="397"/>
      <c r="C24" s="412"/>
      <c r="D24" s="61" t="s">
        <v>30</v>
      </c>
      <c r="E24" s="279">
        <v>2300</v>
      </c>
      <c r="G24" s="213">
        <v>2300</v>
      </c>
      <c r="H24" s="213">
        <f t="shared" si="0"/>
        <v>0</v>
      </c>
      <c r="I24" s="214">
        <f t="shared" si="1"/>
        <v>100</v>
      </c>
      <c r="J24" s="227">
        <f t="shared" si="2"/>
        <v>38.333333333333336</v>
      </c>
    </row>
    <row r="25" spans="1:10" x14ac:dyDescent="0.3">
      <c r="A25" s="397"/>
      <c r="B25" s="397"/>
      <c r="C25" s="410" t="s">
        <v>535</v>
      </c>
      <c r="D25" s="61" t="s">
        <v>33</v>
      </c>
      <c r="E25" s="279">
        <v>2300</v>
      </c>
      <c r="G25" s="213">
        <v>2300</v>
      </c>
      <c r="H25" s="213">
        <f t="shared" si="0"/>
        <v>0</v>
      </c>
      <c r="I25" s="214">
        <f t="shared" si="1"/>
        <v>100</v>
      </c>
      <c r="J25" s="227">
        <f t="shared" si="2"/>
        <v>38.333333333333336</v>
      </c>
    </row>
    <row r="26" spans="1:10" x14ac:dyDescent="0.3">
      <c r="A26" s="397"/>
      <c r="B26" s="397"/>
      <c r="C26" s="411"/>
      <c r="D26" s="61" t="s">
        <v>34</v>
      </c>
      <c r="E26" s="279">
        <v>2300</v>
      </c>
      <c r="G26" s="213">
        <v>2300</v>
      </c>
      <c r="H26" s="213">
        <f t="shared" si="0"/>
        <v>0</v>
      </c>
      <c r="I26" s="214">
        <f t="shared" si="1"/>
        <v>100</v>
      </c>
      <c r="J26" s="227">
        <f t="shared" si="2"/>
        <v>38.333333333333336</v>
      </c>
    </row>
    <row r="27" spans="1:10" x14ac:dyDescent="0.3">
      <c r="A27" s="397"/>
      <c r="B27" s="397"/>
      <c r="C27" s="412"/>
      <c r="D27" s="61" t="s">
        <v>30</v>
      </c>
      <c r="E27" s="279">
        <v>2300</v>
      </c>
      <c r="G27" s="213">
        <v>2300</v>
      </c>
      <c r="H27" s="213">
        <f t="shared" si="0"/>
        <v>0</v>
      </c>
      <c r="I27" s="214">
        <f t="shared" si="1"/>
        <v>100</v>
      </c>
      <c r="J27" s="227">
        <f t="shared" si="2"/>
        <v>38.333333333333336</v>
      </c>
    </row>
    <row r="28" spans="1:10" x14ac:dyDescent="0.3">
      <c r="A28" s="397"/>
      <c r="B28" s="397"/>
      <c r="C28" s="410" t="s">
        <v>536</v>
      </c>
      <c r="D28" s="61" t="s">
        <v>33</v>
      </c>
      <c r="E28" s="279">
        <v>3577</v>
      </c>
      <c r="G28" s="213">
        <v>3577</v>
      </c>
      <c r="H28" s="213">
        <f t="shared" si="0"/>
        <v>0</v>
      </c>
      <c r="I28" s="214">
        <f t="shared" si="1"/>
        <v>100</v>
      </c>
      <c r="J28" s="227">
        <f t="shared" si="2"/>
        <v>59.616666666666667</v>
      </c>
    </row>
    <row r="29" spans="1:10" x14ac:dyDescent="0.3">
      <c r="A29" s="397"/>
      <c r="B29" s="397"/>
      <c r="C29" s="411"/>
      <c r="D29" s="61" t="s">
        <v>34</v>
      </c>
      <c r="E29" s="279">
        <v>3550</v>
      </c>
      <c r="G29" s="213">
        <v>3550</v>
      </c>
      <c r="H29" s="213">
        <f t="shared" si="0"/>
        <v>0</v>
      </c>
      <c r="I29" s="214">
        <f t="shared" si="1"/>
        <v>100</v>
      </c>
      <c r="J29" s="227">
        <f t="shared" si="2"/>
        <v>59.166666666666664</v>
      </c>
    </row>
    <row r="30" spans="1:10" x14ac:dyDescent="0.3">
      <c r="A30" s="397"/>
      <c r="B30" s="397"/>
      <c r="C30" s="412"/>
      <c r="D30" s="61" t="s">
        <v>30</v>
      </c>
      <c r="E30" s="5">
        <v>4034</v>
      </c>
      <c r="G30" s="213">
        <v>4034</v>
      </c>
      <c r="H30" s="213">
        <f t="shared" si="0"/>
        <v>0</v>
      </c>
      <c r="I30" s="214">
        <f t="shared" si="1"/>
        <v>100</v>
      </c>
      <c r="J30" s="227">
        <f t="shared" si="2"/>
        <v>67.233333333333334</v>
      </c>
    </row>
    <row r="31" spans="1:10" x14ac:dyDescent="0.3">
      <c r="A31" s="397"/>
      <c r="B31" s="397"/>
      <c r="C31" s="410" t="s">
        <v>644</v>
      </c>
      <c r="D31" s="61" t="s">
        <v>33</v>
      </c>
      <c r="E31" s="279">
        <v>4150</v>
      </c>
      <c r="G31" s="213">
        <v>4150</v>
      </c>
      <c r="H31" s="213">
        <f t="shared" si="0"/>
        <v>0</v>
      </c>
      <c r="I31" s="214">
        <f t="shared" si="1"/>
        <v>100</v>
      </c>
      <c r="J31" s="227">
        <f t="shared" si="2"/>
        <v>69.166666666666671</v>
      </c>
    </row>
    <row r="32" spans="1:10" x14ac:dyDescent="0.3">
      <c r="A32" s="397"/>
      <c r="B32" s="397"/>
      <c r="C32" s="411"/>
      <c r="D32" s="61" t="s">
        <v>34</v>
      </c>
      <c r="E32" s="279">
        <v>4270</v>
      </c>
      <c r="G32" s="213">
        <v>4270</v>
      </c>
      <c r="H32" s="213">
        <f t="shared" si="0"/>
        <v>0</v>
      </c>
      <c r="I32" s="214">
        <f t="shared" si="1"/>
        <v>100</v>
      </c>
      <c r="J32" s="227">
        <f t="shared" si="2"/>
        <v>71.166666666666671</v>
      </c>
    </row>
    <row r="33" spans="1:10" x14ac:dyDescent="0.3">
      <c r="A33" s="397"/>
      <c r="B33" s="397"/>
      <c r="C33" s="412"/>
      <c r="D33" s="61" t="s">
        <v>30</v>
      </c>
      <c r="E33" s="279">
        <v>3700</v>
      </c>
      <c r="G33" s="213">
        <v>3700</v>
      </c>
      <c r="H33" s="213">
        <f t="shared" si="0"/>
        <v>0</v>
      </c>
      <c r="I33" s="214">
        <f t="shared" si="1"/>
        <v>100</v>
      </c>
      <c r="J33" s="227">
        <f t="shared" si="2"/>
        <v>61.666666666666664</v>
      </c>
    </row>
    <row r="34" spans="1:10" x14ac:dyDescent="0.3">
      <c r="A34" s="397"/>
      <c r="B34" s="397"/>
      <c r="C34" s="410" t="s">
        <v>647</v>
      </c>
      <c r="D34" s="61" t="s">
        <v>33</v>
      </c>
      <c r="E34" s="279">
        <v>4703</v>
      </c>
      <c r="G34" s="213">
        <v>4703</v>
      </c>
      <c r="H34" s="213">
        <f t="shared" si="0"/>
        <v>0</v>
      </c>
      <c r="I34" s="214">
        <f t="shared" si="1"/>
        <v>100</v>
      </c>
      <c r="J34" s="227">
        <f t="shared" si="2"/>
        <v>78.38333333333334</v>
      </c>
    </row>
    <row r="35" spans="1:10" x14ac:dyDescent="0.3">
      <c r="A35" s="397"/>
      <c r="B35" s="397"/>
      <c r="C35" s="411"/>
      <c r="D35" s="61" t="s">
        <v>34</v>
      </c>
      <c r="E35" s="279">
        <v>4931</v>
      </c>
      <c r="G35" s="213">
        <v>4931</v>
      </c>
      <c r="H35" s="213">
        <f t="shared" si="0"/>
        <v>0</v>
      </c>
      <c r="I35" s="214">
        <f t="shared" si="1"/>
        <v>100</v>
      </c>
      <c r="J35" s="227">
        <f t="shared" si="2"/>
        <v>82.183333333333337</v>
      </c>
    </row>
    <row r="36" spans="1:10" x14ac:dyDescent="0.3">
      <c r="A36" s="398"/>
      <c r="B36" s="398"/>
      <c r="C36" s="412"/>
      <c r="D36" s="61" t="s">
        <v>30</v>
      </c>
      <c r="E36" s="5">
        <v>4073</v>
      </c>
      <c r="G36" s="213">
        <v>4073</v>
      </c>
      <c r="H36" s="213">
        <f t="shared" si="0"/>
        <v>0</v>
      </c>
      <c r="I36" s="214">
        <f t="shared" si="1"/>
        <v>100</v>
      </c>
      <c r="J36" s="227">
        <f t="shared" si="2"/>
        <v>67.88333333333334</v>
      </c>
    </row>
    <row r="37" spans="1:10" ht="36" customHeight="1" x14ac:dyDescent="0.3">
      <c r="A37" s="63"/>
      <c r="B37" s="84"/>
      <c r="C37" s="65" t="s">
        <v>35</v>
      </c>
      <c r="D37" s="66"/>
      <c r="E37" s="85"/>
      <c r="G37" s="213"/>
      <c r="H37" s="213"/>
      <c r="I37" s="214"/>
      <c r="J37" s="227"/>
    </row>
    <row r="38" spans="1:10" ht="17.399999999999999" customHeight="1" x14ac:dyDescent="0.3">
      <c r="A38" s="428"/>
      <c r="B38" s="384"/>
      <c r="C38" s="380" t="s">
        <v>429</v>
      </c>
      <c r="D38" s="82" t="s">
        <v>33</v>
      </c>
      <c r="E38" s="5">
        <v>2800</v>
      </c>
      <c r="G38" s="218">
        <v>2800</v>
      </c>
      <c r="H38" s="213">
        <f t="shared" si="0"/>
        <v>0</v>
      </c>
      <c r="I38" s="214">
        <f t="shared" si="1"/>
        <v>100</v>
      </c>
      <c r="J38" s="227">
        <f t="shared" si="2"/>
        <v>46.666666666666664</v>
      </c>
    </row>
    <row r="39" spans="1:10" ht="17.399999999999999" customHeight="1" x14ac:dyDescent="0.3">
      <c r="A39" s="428"/>
      <c r="B39" s="384"/>
      <c r="C39" s="381"/>
      <c r="D39" s="82" t="s">
        <v>34</v>
      </c>
      <c r="E39" s="5">
        <v>2800</v>
      </c>
      <c r="G39" s="218">
        <v>2800</v>
      </c>
      <c r="H39" s="213">
        <f t="shared" si="0"/>
        <v>0</v>
      </c>
      <c r="I39" s="214">
        <f t="shared" si="1"/>
        <v>100</v>
      </c>
      <c r="J39" s="227">
        <f t="shared" si="2"/>
        <v>46.666666666666664</v>
      </c>
    </row>
    <row r="40" spans="1:10" x14ac:dyDescent="0.3">
      <c r="A40" s="428"/>
      <c r="B40" s="384"/>
      <c r="C40" s="380" t="s">
        <v>536</v>
      </c>
      <c r="D40" s="266" t="s">
        <v>33</v>
      </c>
      <c r="E40" s="279">
        <v>2134.4499999999998</v>
      </c>
      <c r="G40" s="213">
        <v>2134.4499999999998</v>
      </c>
      <c r="H40" s="213">
        <f t="shared" ref="H40:H41" si="3">E40-G40</f>
        <v>0</v>
      </c>
      <c r="I40" s="214">
        <f t="shared" ref="I40:I41" si="4">IFERROR(E40/G40*100,"-")</f>
        <v>100</v>
      </c>
      <c r="J40" s="227">
        <f t="shared" ref="J40:J41" si="5">E40/60</f>
        <v>35.574166666666663</v>
      </c>
    </row>
    <row r="41" spans="1:10" x14ac:dyDescent="0.3">
      <c r="A41" s="428"/>
      <c r="B41" s="384"/>
      <c r="C41" s="381"/>
      <c r="D41" s="266" t="s">
        <v>34</v>
      </c>
      <c r="E41" s="279">
        <v>2134.4499999999998</v>
      </c>
      <c r="G41" s="213">
        <v>2134.4499999999998</v>
      </c>
      <c r="H41" s="213">
        <f t="shared" si="3"/>
        <v>0</v>
      </c>
      <c r="I41" s="214">
        <f t="shared" si="4"/>
        <v>100</v>
      </c>
      <c r="J41" s="227">
        <f t="shared" si="5"/>
        <v>35.574166666666663</v>
      </c>
    </row>
    <row r="42" spans="1:10" x14ac:dyDescent="0.3">
      <c r="A42" s="428"/>
      <c r="B42" s="384"/>
      <c r="C42" s="380" t="s">
        <v>537</v>
      </c>
      <c r="D42" s="61" t="s">
        <v>33</v>
      </c>
      <c r="E42" s="279">
        <v>3950</v>
      </c>
      <c r="G42" s="213">
        <v>3950</v>
      </c>
      <c r="H42" s="213">
        <f t="shared" si="0"/>
        <v>0</v>
      </c>
      <c r="I42" s="214">
        <f t="shared" si="1"/>
        <v>100</v>
      </c>
      <c r="J42" s="227">
        <f t="shared" si="2"/>
        <v>65.833333333333329</v>
      </c>
    </row>
    <row r="43" spans="1:10" x14ac:dyDescent="0.3">
      <c r="A43" s="428"/>
      <c r="B43" s="384"/>
      <c r="C43" s="381"/>
      <c r="D43" s="61" t="s">
        <v>34</v>
      </c>
      <c r="E43" s="279">
        <v>3850</v>
      </c>
      <c r="G43" s="213">
        <v>3850</v>
      </c>
      <c r="H43" s="213">
        <f t="shared" si="0"/>
        <v>0</v>
      </c>
      <c r="I43" s="214">
        <f t="shared" si="1"/>
        <v>100</v>
      </c>
      <c r="J43" s="227">
        <f t="shared" si="2"/>
        <v>64.166666666666671</v>
      </c>
    </row>
    <row r="44" spans="1:10" x14ac:dyDescent="0.3">
      <c r="A44" s="428"/>
      <c r="B44" s="384"/>
      <c r="C44" s="380" t="s">
        <v>534</v>
      </c>
      <c r="D44" s="266" t="s">
        <v>33</v>
      </c>
      <c r="E44" s="279">
        <v>2700</v>
      </c>
      <c r="G44" s="213">
        <v>2700</v>
      </c>
      <c r="H44" s="213">
        <f t="shared" ref="H44:H51" si="6">E44-G44</f>
        <v>0</v>
      </c>
      <c r="I44" s="214">
        <f t="shared" ref="I44:I51" si="7">IFERROR(E44/G44*100,"-")</f>
        <v>100</v>
      </c>
      <c r="J44" s="227">
        <f t="shared" ref="J44:J51" si="8">E44/60</f>
        <v>45</v>
      </c>
    </row>
    <row r="45" spans="1:10" x14ac:dyDescent="0.3">
      <c r="A45" s="428"/>
      <c r="B45" s="384"/>
      <c r="C45" s="381"/>
      <c r="D45" s="266" t="s">
        <v>34</v>
      </c>
      <c r="E45" s="279">
        <v>2700</v>
      </c>
      <c r="G45" s="213">
        <v>2700</v>
      </c>
      <c r="H45" s="213">
        <f t="shared" si="6"/>
        <v>0</v>
      </c>
      <c r="I45" s="214">
        <f t="shared" si="7"/>
        <v>100</v>
      </c>
      <c r="J45" s="227">
        <f t="shared" si="8"/>
        <v>45</v>
      </c>
    </row>
    <row r="46" spans="1:10" x14ac:dyDescent="0.3">
      <c r="A46" s="428"/>
      <c r="B46" s="384"/>
      <c r="C46" s="380" t="s">
        <v>538</v>
      </c>
      <c r="D46" s="266" t="s">
        <v>33</v>
      </c>
      <c r="E46" s="279">
        <v>4294</v>
      </c>
      <c r="G46" s="213">
        <v>4294</v>
      </c>
      <c r="H46" s="213">
        <f t="shared" si="6"/>
        <v>0</v>
      </c>
      <c r="I46" s="214">
        <f t="shared" si="7"/>
        <v>100</v>
      </c>
      <c r="J46" s="227">
        <f t="shared" si="8"/>
        <v>71.566666666666663</v>
      </c>
    </row>
    <row r="47" spans="1:10" x14ac:dyDescent="0.3">
      <c r="A47" s="428"/>
      <c r="B47" s="384"/>
      <c r="C47" s="381"/>
      <c r="D47" s="266" t="s">
        <v>34</v>
      </c>
      <c r="E47" s="279">
        <v>3337</v>
      </c>
      <c r="G47" s="213">
        <v>3337</v>
      </c>
      <c r="H47" s="213">
        <f t="shared" si="6"/>
        <v>0</v>
      </c>
      <c r="I47" s="214">
        <f t="shared" si="7"/>
        <v>100</v>
      </c>
      <c r="J47" s="227">
        <f t="shared" si="8"/>
        <v>55.616666666666667</v>
      </c>
    </row>
    <row r="48" spans="1:10" x14ac:dyDescent="0.3">
      <c r="A48" s="428"/>
      <c r="B48" s="384"/>
      <c r="C48" s="380" t="s">
        <v>533</v>
      </c>
      <c r="D48" s="266" t="s">
        <v>33</v>
      </c>
      <c r="E48" s="279">
        <v>2700</v>
      </c>
      <c r="G48" s="213">
        <v>2700</v>
      </c>
      <c r="H48" s="213">
        <f t="shared" si="6"/>
        <v>0</v>
      </c>
      <c r="I48" s="214">
        <f t="shared" si="7"/>
        <v>100</v>
      </c>
      <c r="J48" s="227">
        <f t="shared" si="8"/>
        <v>45</v>
      </c>
    </row>
    <row r="49" spans="1:10" x14ac:dyDescent="0.3">
      <c r="A49" s="428"/>
      <c r="B49" s="384"/>
      <c r="C49" s="381"/>
      <c r="D49" s="266" t="s">
        <v>34</v>
      </c>
      <c r="E49" s="279">
        <v>2700</v>
      </c>
      <c r="G49" s="213">
        <v>2700</v>
      </c>
      <c r="H49" s="213">
        <f t="shared" si="6"/>
        <v>0</v>
      </c>
      <c r="I49" s="214">
        <f t="shared" si="7"/>
        <v>100</v>
      </c>
      <c r="J49" s="227">
        <f t="shared" si="8"/>
        <v>45</v>
      </c>
    </row>
    <row r="50" spans="1:10" x14ac:dyDescent="0.3">
      <c r="A50" s="428"/>
      <c r="B50" s="384"/>
      <c r="C50" s="380" t="s">
        <v>535</v>
      </c>
      <c r="D50" s="266" t="s">
        <v>33</v>
      </c>
      <c r="E50" s="62">
        <v>2700</v>
      </c>
      <c r="G50" s="213">
        <v>2700</v>
      </c>
      <c r="H50" s="213">
        <f t="shared" si="6"/>
        <v>0</v>
      </c>
      <c r="I50" s="214">
        <f t="shared" si="7"/>
        <v>100</v>
      </c>
      <c r="J50" s="227">
        <f t="shared" si="8"/>
        <v>45</v>
      </c>
    </row>
    <row r="51" spans="1:10" x14ac:dyDescent="0.3">
      <c r="A51" s="428"/>
      <c r="B51" s="384"/>
      <c r="C51" s="381"/>
      <c r="D51" s="266" t="s">
        <v>34</v>
      </c>
      <c r="E51" s="62">
        <v>2700</v>
      </c>
      <c r="G51" s="213">
        <v>2700</v>
      </c>
      <c r="H51" s="213">
        <f t="shared" si="6"/>
        <v>0</v>
      </c>
      <c r="I51" s="214">
        <f t="shared" si="7"/>
        <v>100</v>
      </c>
      <c r="J51" s="227">
        <f t="shared" si="8"/>
        <v>45</v>
      </c>
    </row>
    <row r="52" spans="1:10" ht="36.75" customHeight="1" x14ac:dyDescent="0.3">
      <c r="A52" s="63"/>
      <c r="B52" s="84"/>
      <c r="C52" s="65" t="s">
        <v>36</v>
      </c>
      <c r="D52" s="66"/>
      <c r="E52" s="67"/>
      <c r="G52" s="213"/>
      <c r="H52" s="213"/>
      <c r="I52" s="214"/>
    </row>
    <row r="53" spans="1:10" x14ac:dyDescent="0.3">
      <c r="G53" s="213"/>
      <c r="H53" s="213"/>
      <c r="I53" s="214"/>
    </row>
    <row r="54" spans="1:10" ht="34.799999999999997" x14ac:dyDescent="0.3">
      <c r="A54" s="63"/>
      <c r="B54" s="72"/>
      <c r="C54" s="73" t="s">
        <v>235</v>
      </c>
      <c r="D54" s="74"/>
      <c r="E54" s="75"/>
      <c r="G54" s="213"/>
      <c r="H54" s="213"/>
      <c r="I54" s="214"/>
    </row>
    <row r="55" spans="1:10" x14ac:dyDescent="0.3">
      <c r="A55" s="445"/>
      <c r="B55" s="445"/>
      <c r="C55" s="114" t="s">
        <v>216</v>
      </c>
      <c r="D55" s="115" t="s">
        <v>217</v>
      </c>
      <c r="E55" s="125">
        <v>50</v>
      </c>
      <c r="G55" s="213">
        <v>50</v>
      </c>
      <c r="H55" s="213">
        <f t="shared" si="0"/>
        <v>0</v>
      </c>
      <c r="I55" s="214">
        <f t="shared" si="1"/>
        <v>100</v>
      </c>
    </row>
    <row r="56" spans="1:10" x14ac:dyDescent="0.3">
      <c r="A56" s="476"/>
      <c r="B56" s="476"/>
      <c r="C56" s="114" t="s">
        <v>216</v>
      </c>
      <c r="D56" s="115" t="s">
        <v>218</v>
      </c>
      <c r="E56" s="125">
        <v>100</v>
      </c>
      <c r="G56" s="213">
        <v>100</v>
      </c>
      <c r="H56" s="213">
        <f t="shared" si="0"/>
        <v>0</v>
      </c>
      <c r="I56" s="214">
        <f t="shared" si="1"/>
        <v>100</v>
      </c>
    </row>
    <row r="57" spans="1:10" x14ac:dyDescent="0.3">
      <c r="A57" s="476"/>
      <c r="B57" s="446"/>
      <c r="C57" s="114" t="s">
        <v>216</v>
      </c>
      <c r="D57" s="115" t="s">
        <v>219</v>
      </c>
      <c r="E57" s="125">
        <v>50</v>
      </c>
      <c r="G57" s="213">
        <v>50</v>
      </c>
      <c r="H57" s="213">
        <f t="shared" si="0"/>
        <v>0</v>
      </c>
      <c r="I57" s="214">
        <f t="shared" si="1"/>
        <v>100</v>
      </c>
    </row>
    <row r="58" spans="1:10" x14ac:dyDescent="0.3">
      <c r="A58" s="476"/>
      <c r="B58" s="496" t="s">
        <v>28</v>
      </c>
      <c r="C58" s="229" t="s">
        <v>299</v>
      </c>
      <c r="D58" s="230" t="s">
        <v>300</v>
      </c>
      <c r="E58" s="235">
        <v>35</v>
      </c>
      <c r="G58" s="235">
        <v>35</v>
      </c>
      <c r="H58" s="213">
        <f t="shared" si="0"/>
        <v>0</v>
      </c>
      <c r="I58" s="234">
        <f t="shared" si="1"/>
        <v>100</v>
      </c>
    </row>
    <row r="59" spans="1:10" x14ac:dyDescent="0.3">
      <c r="A59" s="476"/>
      <c r="B59" s="497"/>
      <c r="C59" s="229" t="s">
        <v>299</v>
      </c>
      <c r="D59" s="230" t="s">
        <v>218</v>
      </c>
      <c r="E59" s="235">
        <v>20</v>
      </c>
      <c r="G59" s="235">
        <v>20</v>
      </c>
      <c r="H59" s="213">
        <f t="shared" si="0"/>
        <v>0</v>
      </c>
      <c r="I59" s="234">
        <f t="shared" si="1"/>
        <v>100</v>
      </c>
    </row>
    <row r="60" spans="1:10" s="59" customFormat="1" x14ac:dyDescent="0.3">
      <c r="A60" s="476"/>
      <c r="B60" s="496" t="s">
        <v>29</v>
      </c>
      <c r="C60" s="229" t="s">
        <v>299</v>
      </c>
      <c r="D60" s="230" t="s">
        <v>300</v>
      </c>
      <c r="E60" s="235">
        <v>35</v>
      </c>
      <c r="G60" s="235">
        <v>35</v>
      </c>
      <c r="H60" s="213">
        <f t="shared" si="0"/>
        <v>0</v>
      </c>
      <c r="I60" s="234">
        <f t="shared" si="1"/>
        <v>100</v>
      </c>
      <c r="J60" s="223"/>
    </row>
    <row r="61" spans="1:10" x14ac:dyDescent="0.3">
      <c r="A61" s="476"/>
      <c r="B61" s="498"/>
      <c r="C61" s="229" t="s">
        <v>299</v>
      </c>
      <c r="D61" s="230" t="s">
        <v>218</v>
      </c>
      <c r="E61" s="235">
        <v>10</v>
      </c>
      <c r="F61" s="59"/>
      <c r="G61" s="235">
        <v>10</v>
      </c>
      <c r="H61" s="213">
        <f t="shared" si="0"/>
        <v>0</v>
      </c>
      <c r="I61" s="234">
        <f t="shared" si="1"/>
        <v>100</v>
      </c>
    </row>
    <row r="62" spans="1:10" s="59" customFormat="1" ht="17.25" customHeight="1" x14ac:dyDescent="0.3">
      <c r="A62" s="476"/>
      <c r="B62" s="498"/>
      <c r="C62" s="231" t="s">
        <v>299</v>
      </c>
      <c r="D62" s="232" t="s">
        <v>301</v>
      </c>
      <c r="E62" s="236">
        <v>20</v>
      </c>
      <c r="G62" s="236">
        <v>20</v>
      </c>
      <c r="H62" s="213">
        <f t="shared" si="0"/>
        <v>0</v>
      </c>
      <c r="I62" s="234">
        <f t="shared" si="1"/>
        <v>100</v>
      </c>
      <c r="J62" s="223"/>
    </row>
    <row r="63" spans="1:10" x14ac:dyDescent="0.3">
      <c r="A63" s="476"/>
      <c r="B63" s="497"/>
      <c r="C63" s="233" t="s">
        <v>299</v>
      </c>
      <c r="D63" s="230" t="s">
        <v>302</v>
      </c>
      <c r="E63" s="235">
        <v>10</v>
      </c>
      <c r="F63" s="59"/>
      <c r="G63" s="235">
        <v>10</v>
      </c>
      <c r="H63" s="213">
        <f t="shared" si="0"/>
        <v>0</v>
      </c>
      <c r="I63" s="234">
        <f t="shared" si="1"/>
        <v>100</v>
      </c>
    </row>
    <row r="64" spans="1:10" x14ac:dyDescent="0.3">
      <c r="A64" s="476"/>
      <c r="B64" s="499"/>
      <c r="C64" s="229" t="s">
        <v>303</v>
      </c>
      <c r="D64" s="230"/>
      <c r="E64" s="235">
        <v>10</v>
      </c>
      <c r="G64" s="235">
        <v>10</v>
      </c>
      <c r="H64" s="213">
        <f>E64-G64</f>
        <v>0</v>
      </c>
      <c r="I64" s="234">
        <f>IFERROR(E64/G64*100,"-")</f>
        <v>100</v>
      </c>
    </row>
    <row r="65" spans="1:10" x14ac:dyDescent="0.3">
      <c r="A65" s="476"/>
      <c r="B65" s="500"/>
      <c r="C65" s="114" t="s">
        <v>180</v>
      </c>
      <c r="D65" s="115" t="s">
        <v>304</v>
      </c>
      <c r="E65" s="125">
        <v>3</v>
      </c>
      <c r="G65" s="235">
        <v>3</v>
      </c>
      <c r="H65" s="213">
        <f>E65-G65</f>
        <v>0</v>
      </c>
      <c r="I65" s="234">
        <f>IFERROR(E65/G65*100,"-")</f>
        <v>100</v>
      </c>
    </row>
    <row r="66" spans="1:10" x14ac:dyDescent="0.3">
      <c r="A66" s="446"/>
      <c r="B66" s="501"/>
      <c r="C66" s="114" t="s">
        <v>305</v>
      </c>
      <c r="D66" s="115"/>
      <c r="E66" s="125">
        <v>5</v>
      </c>
      <c r="G66" s="235">
        <v>5</v>
      </c>
      <c r="H66" s="213">
        <f>E66-G66</f>
        <v>0</v>
      </c>
      <c r="I66" s="234">
        <f>IFERROR(E66/G66*100,"-")</f>
        <v>100</v>
      </c>
    </row>
    <row r="67" spans="1:10" x14ac:dyDescent="0.3">
      <c r="A67" s="80"/>
      <c r="B67" s="80"/>
      <c r="C67" s="80"/>
      <c r="D67" s="80"/>
      <c r="E67" s="80"/>
    </row>
    <row r="68" spans="1:10" ht="39" customHeight="1" x14ac:dyDescent="0.3">
      <c r="A68" s="377"/>
      <c r="B68" s="377"/>
      <c r="C68" s="377"/>
      <c r="D68" s="377"/>
      <c r="E68" s="377"/>
    </row>
    <row r="69" spans="1:10" x14ac:dyDescent="0.3">
      <c r="D69" s="70" t="s">
        <v>343</v>
      </c>
    </row>
    <row r="70" spans="1:10" s="59" customFormat="1" ht="23.25" customHeight="1" x14ac:dyDescent="0.3">
      <c r="A70" s="210"/>
      <c r="B70" s="211"/>
      <c r="C70" s="211"/>
      <c r="D70" s="70" t="s">
        <v>344</v>
      </c>
      <c r="E70" s="211"/>
      <c r="G70" s="215"/>
      <c r="H70" s="215"/>
      <c r="I70" s="215"/>
      <c r="J70" s="223"/>
    </row>
  </sheetData>
  <customSheetViews>
    <customSheetView guid="{839003FA-3055-4E28-826D-0A2EF77DACBD}" scale="70" showPageBreaks="1" fitToPage="1" printArea="1" view="pageBreakPreview" topLeftCell="A31">
      <selection activeCell="C57" sqref="C57"/>
      <pageMargins left="0.75" right="0.75" top="0.98425196850393704" bottom="0.98425196850393704" header="0" footer="0"/>
      <printOptions horizontalCentered="1"/>
      <pageSetup paperSize="9" scale="48" orientation="portrait" r:id="rId1"/>
      <headerFooter alignWithMargins="0"/>
    </customSheetView>
  </customSheetViews>
  <mergeCells count="37">
    <mergeCell ref="C10:C12"/>
    <mergeCell ref="A1:E1"/>
    <mergeCell ref="A5:B5"/>
    <mergeCell ref="D5:D6"/>
    <mergeCell ref="E5:E6"/>
    <mergeCell ref="A6:B6"/>
    <mergeCell ref="A68:E68"/>
    <mergeCell ref="B55:B57"/>
    <mergeCell ref="B38:B51"/>
    <mergeCell ref="A38:A51"/>
    <mergeCell ref="C42:C43"/>
    <mergeCell ref="C38:C39"/>
    <mergeCell ref="A55:A66"/>
    <mergeCell ref="B58:B59"/>
    <mergeCell ref="B60:B63"/>
    <mergeCell ref="B64:B66"/>
    <mergeCell ref="C44:C45"/>
    <mergeCell ref="C48:C49"/>
    <mergeCell ref="C50:C51"/>
    <mergeCell ref="C40:C41"/>
    <mergeCell ref="C46:C47"/>
    <mergeCell ref="J5:J6"/>
    <mergeCell ref="A7:A36"/>
    <mergeCell ref="B7:B18"/>
    <mergeCell ref="B19:B36"/>
    <mergeCell ref="C19:C21"/>
    <mergeCell ref="C31:C33"/>
    <mergeCell ref="G5:G6"/>
    <mergeCell ref="H5:H6"/>
    <mergeCell ref="I5:I6"/>
    <mergeCell ref="C34:C36"/>
    <mergeCell ref="C16:C18"/>
    <mergeCell ref="C7:C9"/>
    <mergeCell ref="C22:C24"/>
    <mergeCell ref="C25:C27"/>
    <mergeCell ref="C28:C30"/>
    <mergeCell ref="C13:C15"/>
  </mergeCells>
  <phoneticPr fontId="2" type="noConversion"/>
  <printOptions horizontalCentered="1"/>
  <pageMargins left="0.75" right="0.75" top="0.98425196850393704" bottom="0.98425196850393704" header="0" footer="0"/>
  <pageSetup paperSize="9" scale="53" orientation="portrait"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M102"/>
  <sheetViews>
    <sheetView view="pageBreakPreview" zoomScale="70" zoomScaleNormal="100" zoomScaleSheetLayoutView="70" workbookViewId="0">
      <selection activeCell="A2" sqref="A2"/>
    </sheetView>
  </sheetViews>
  <sheetFormatPr defaultColWidth="9.109375" defaultRowHeight="17.399999999999999" x14ac:dyDescent="0.3"/>
  <cols>
    <col min="1" max="1" width="9.109375" style="59"/>
    <col min="2" max="2" width="9.109375" style="69"/>
    <col min="3" max="3" width="103.109375" style="69" customWidth="1"/>
    <col min="4" max="4" width="25.6640625" style="70" customWidth="1"/>
    <col min="5" max="5" width="25.6640625" style="71" customWidth="1"/>
    <col min="6" max="6" width="2.44140625" style="68" hidden="1" customWidth="1"/>
    <col min="7" max="9" width="18.88671875" style="216" hidden="1" customWidth="1"/>
    <col min="10" max="10" width="13" style="223" hidden="1" customWidth="1"/>
    <col min="11" max="11" width="9.109375" style="68" hidden="1" customWidth="1"/>
    <col min="12" max="12" width="0" style="68" hidden="1" customWidth="1"/>
    <col min="13" max="13" width="19.109375" style="68" hidden="1" customWidth="1"/>
    <col min="14" max="16384" width="9.109375" style="68"/>
  </cols>
  <sheetData>
    <row r="1" spans="1:10" s="81" customFormat="1" ht="69.75" customHeight="1" x14ac:dyDescent="0.4">
      <c r="A1" s="389" t="s">
        <v>348</v>
      </c>
      <c r="B1" s="390"/>
      <c r="C1" s="390"/>
      <c r="D1" s="390"/>
      <c r="E1" s="390"/>
      <c r="G1" s="217"/>
      <c r="H1" s="217"/>
      <c r="I1" s="217"/>
      <c r="J1" s="222"/>
    </row>
    <row r="2" spans="1:10" s="81" customFormat="1" ht="20.100000000000001" customHeight="1" x14ac:dyDescent="0.4">
      <c r="A2" s="55"/>
      <c r="B2" s="3"/>
      <c r="C2" s="3"/>
      <c r="D2" s="3"/>
      <c r="E2" s="3"/>
      <c r="G2" s="217"/>
      <c r="H2" s="217"/>
      <c r="I2" s="217"/>
      <c r="J2" s="222"/>
    </row>
    <row r="3" spans="1:10" s="81" customFormat="1" ht="20.100000000000001" customHeight="1" x14ac:dyDescent="0.4">
      <c r="A3" s="56" t="s">
        <v>663</v>
      </c>
      <c r="B3" s="3"/>
      <c r="C3" s="3"/>
      <c r="D3" s="3"/>
      <c r="E3" s="3"/>
      <c r="G3" s="217"/>
      <c r="H3" s="217"/>
      <c r="I3" s="217"/>
      <c r="J3" s="222"/>
    </row>
    <row r="4" spans="1:10" s="81" customFormat="1" ht="20.100000000000001" customHeight="1" x14ac:dyDescent="0.4">
      <c r="A4" s="55"/>
      <c r="B4" s="3"/>
      <c r="C4" s="3"/>
      <c r="D4" s="3"/>
      <c r="E4" s="57"/>
      <c r="G4" s="217"/>
      <c r="H4" s="217"/>
      <c r="I4" s="217"/>
      <c r="J4" s="222"/>
    </row>
    <row r="5" spans="1:10" ht="35.1" customHeight="1" x14ac:dyDescent="0.3">
      <c r="A5" s="391" t="s">
        <v>187</v>
      </c>
      <c r="B5" s="391"/>
      <c r="C5" s="58" t="s">
        <v>188</v>
      </c>
      <c r="D5" s="392" t="s">
        <v>26</v>
      </c>
      <c r="E5" s="393" t="s">
        <v>27</v>
      </c>
      <c r="G5" s="376" t="s">
        <v>349</v>
      </c>
      <c r="H5" s="376" t="s">
        <v>277</v>
      </c>
      <c r="I5" s="376" t="s">
        <v>278</v>
      </c>
      <c r="J5" s="376" t="s">
        <v>297</v>
      </c>
    </row>
    <row r="6" spans="1:10" ht="37.950000000000003" customHeight="1" x14ac:dyDescent="0.3">
      <c r="A6" s="394" t="s">
        <v>21</v>
      </c>
      <c r="B6" s="395"/>
      <c r="C6" s="60" t="s">
        <v>32</v>
      </c>
      <c r="D6" s="392"/>
      <c r="E6" s="393"/>
      <c r="G6" s="376"/>
      <c r="H6" s="376"/>
      <c r="I6" s="376"/>
      <c r="J6" s="376" t="s">
        <v>297</v>
      </c>
    </row>
    <row r="7" spans="1:10" ht="17.399999999999999" customHeight="1" x14ac:dyDescent="0.3">
      <c r="A7" s="474"/>
      <c r="B7" s="396" t="s">
        <v>28</v>
      </c>
      <c r="C7" s="380" t="s">
        <v>648</v>
      </c>
      <c r="D7" s="61" t="s">
        <v>33</v>
      </c>
      <c r="E7" s="237">
        <v>4004</v>
      </c>
      <c r="G7" s="213">
        <v>4004</v>
      </c>
      <c r="H7" s="213">
        <f t="shared" ref="H7:H33" si="0">E7-G7</f>
        <v>0</v>
      </c>
      <c r="I7" s="214">
        <f t="shared" ref="I7:I33" si="1">IFERROR(E7/G7*100,"-")</f>
        <v>100</v>
      </c>
      <c r="J7" s="227">
        <f t="shared" ref="J7:J33" si="2">E7/60</f>
        <v>66.733333333333334</v>
      </c>
    </row>
    <row r="8" spans="1:10" ht="17.399999999999999" customHeight="1" x14ac:dyDescent="0.3">
      <c r="A8" s="474"/>
      <c r="B8" s="397"/>
      <c r="C8" s="382" t="s">
        <v>114</v>
      </c>
      <c r="D8" s="61" t="s">
        <v>34</v>
      </c>
      <c r="E8" s="237">
        <v>4004</v>
      </c>
      <c r="G8" s="213">
        <v>4004</v>
      </c>
      <c r="H8" s="213">
        <f t="shared" si="0"/>
        <v>0</v>
      </c>
      <c r="I8" s="214">
        <f t="shared" si="1"/>
        <v>100</v>
      </c>
      <c r="J8" s="227">
        <f t="shared" si="2"/>
        <v>66.733333333333334</v>
      </c>
    </row>
    <row r="9" spans="1:10" ht="17.399999999999999" customHeight="1" x14ac:dyDescent="0.3">
      <c r="A9" s="474"/>
      <c r="B9" s="397"/>
      <c r="C9" s="381" t="s">
        <v>115</v>
      </c>
      <c r="D9" s="61" t="s">
        <v>30</v>
      </c>
      <c r="E9" s="237">
        <v>4004</v>
      </c>
      <c r="G9" s="213">
        <v>4004</v>
      </c>
      <c r="H9" s="213">
        <f t="shared" si="0"/>
        <v>0</v>
      </c>
      <c r="I9" s="214">
        <f t="shared" si="1"/>
        <v>100</v>
      </c>
      <c r="J9" s="227">
        <f t="shared" si="2"/>
        <v>66.733333333333334</v>
      </c>
    </row>
    <row r="10" spans="1:10" ht="17.399999999999999" customHeight="1" x14ac:dyDescent="0.3">
      <c r="A10" s="474"/>
      <c r="B10" s="474" t="s">
        <v>29</v>
      </c>
      <c r="C10" s="380" t="s">
        <v>649</v>
      </c>
      <c r="D10" s="61" t="s">
        <v>33</v>
      </c>
      <c r="E10" s="237">
        <v>4004</v>
      </c>
      <c r="G10" s="213">
        <v>4004</v>
      </c>
      <c r="H10" s="213">
        <f t="shared" si="0"/>
        <v>0</v>
      </c>
      <c r="I10" s="214">
        <f t="shared" si="1"/>
        <v>100</v>
      </c>
      <c r="J10" s="227">
        <f t="shared" si="2"/>
        <v>66.733333333333334</v>
      </c>
    </row>
    <row r="11" spans="1:10" ht="17.399999999999999" customHeight="1" x14ac:dyDescent="0.3">
      <c r="A11" s="474"/>
      <c r="B11" s="474"/>
      <c r="C11" s="382"/>
      <c r="D11" s="61" t="s">
        <v>34</v>
      </c>
      <c r="E11" s="237">
        <v>4004</v>
      </c>
      <c r="G11" s="213">
        <v>4004</v>
      </c>
      <c r="H11" s="213">
        <f t="shared" si="0"/>
        <v>0</v>
      </c>
      <c r="I11" s="214">
        <f t="shared" si="1"/>
        <v>100</v>
      </c>
      <c r="J11" s="227">
        <f t="shared" si="2"/>
        <v>66.733333333333334</v>
      </c>
    </row>
    <row r="12" spans="1:10" ht="17.399999999999999" customHeight="1" x14ac:dyDescent="0.3">
      <c r="A12" s="474"/>
      <c r="B12" s="474"/>
      <c r="C12" s="382"/>
      <c r="D12" s="61" t="s">
        <v>30</v>
      </c>
      <c r="E12" s="237">
        <v>4004</v>
      </c>
      <c r="G12" s="213">
        <v>4004</v>
      </c>
      <c r="H12" s="213">
        <f t="shared" si="0"/>
        <v>0</v>
      </c>
      <c r="I12" s="214">
        <f t="shared" si="1"/>
        <v>100</v>
      </c>
      <c r="J12" s="227">
        <f t="shared" si="2"/>
        <v>66.733333333333334</v>
      </c>
    </row>
    <row r="13" spans="1:10" ht="17.399999999999999" customHeight="1" x14ac:dyDescent="0.3">
      <c r="A13" s="474"/>
      <c r="B13" s="474"/>
      <c r="C13" s="381"/>
      <c r="D13" s="61" t="s">
        <v>31</v>
      </c>
      <c r="E13" s="237">
        <v>4004</v>
      </c>
      <c r="G13" s="213">
        <v>4004</v>
      </c>
      <c r="H13" s="213">
        <f t="shared" si="0"/>
        <v>0</v>
      </c>
      <c r="I13" s="214">
        <f t="shared" si="1"/>
        <v>100</v>
      </c>
      <c r="J13" s="227">
        <f t="shared" si="2"/>
        <v>66.733333333333334</v>
      </c>
    </row>
    <row r="14" spans="1:10" ht="17.399999999999999" customHeight="1" x14ac:dyDescent="0.3">
      <c r="A14" s="474"/>
      <c r="B14" s="474"/>
      <c r="C14" s="380" t="s">
        <v>650</v>
      </c>
      <c r="D14" s="61" t="s">
        <v>33</v>
      </c>
      <c r="E14" s="237">
        <v>4004</v>
      </c>
      <c r="G14" s="213">
        <v>4004</v>
      </c>
      <c r="H14" s="213">
        <f t="shared" si="0"/>
        <v>0</v>
      </c>
      <c r="I14" s="214">
        <f t="shared" si="1"/>
        <v>100</v>
      </c>
      <c r="J14" s="227">
        <f t="shared" si="2"/>
        <v>66.733333333333334</v>
      </c>
    </row>
    <row r="15" spans="1:10" ht="17.399999999999999" customHeight="1" x14ac:dyDescent="0.3">
      <c r="A15" s="474"/>
      <c r="B15" s="474"/>
      <c r="C15" s="382"/>
      <c r="D15" s="61" t="s">
        <v>34</v>
      </c>
      <c r="E15" s="237">
        <v>4004</v>
      </c>
      <c r="G15" s="213">
        <v>4004</v>
      </c>
      <c r="H15" s="213">
        <f t="shared" si="0"/>
        <v>0</v>
      </c>
      <c r="I15" s="214">
        <f t="shared" si="1"/>
        <v>100</v>
      </c>
      <c r="J15" s="227">
        <f t="shared" si="2"/>
        <v>66.733333333333334</v>
      </c>
    </row>
    <row r="16" spans="1:10" ht="17.399999999999999" customHeight="1" x14ac:dyDescent="0.3">
      <c r="A16" s="474"/>
      <c r="B16" s="474"/>
      <c r="C16" s="382"/>
      <c r="D16" s="61" t="s">
        <v>30</v>
      </c>
      <c r="E16" s="237">
        <v>4004</v>
      </c>
      <c r="G16" s="213">
        <v>4004</v>
      </c>
      <c r="H16" s="213">
        <f t="shared" si="0"/>
        <v>0</v>
      </c>
      <c r="I16" s="214">
        <f t="shared" si="1"/>
        <v>100</v>
      </c>
      <c r="J16" s="227">
        <f t="shared" si="2"/>
        <v>66.733333333333334</v>
      </c>
    </row>
    <row r="17" spans="1:10" ht="17.399999999999999" customHeight="1" x14ac:dyDescent="0.3">
      <c r="A17" s="474"/>
      <c r="B17" s="474"/>
      <c r="C17" s="381"/>
      <c r="D17" s="126" t="s">
        <v>31</v>
      </c>
      <c r="E17" s="237">
        <v>4004</v>
      </c>
      <c r="G17" s="213">
        <v>4004</v>
      </c>
      <c r="H17" s="213">
        <f t="shared" si="0"/>
        <v>0</v>
      </c>
      <c r="I17" s="214">
        <f t="shared" si="1"/>
        <v>100</v>
      </c>
      <c r="J17" s="227">
        <f t="shared" si="2"/>
        <v>66.733333333333334</v>
      </c>
    </row>
    <row r="18" spans="1:10" ht="17.399999999999999" customHeight="1" x14ac:dyDescent="0.3">
      <c r="A18" s="474"/>
      <c r="B18" s="474"/>
      <c r="C18" s="380" t="s">
        <v>651</v>
      </c>
      <c r="D18" s="61" t="s">
        <v>33</v>
      </c>
      <c r="E18" s="237">
        <v>4004</v>
      </c>
      <c r="G18" s="213">
        <v>4004</v>
      </c>
      <c r="H18" s="213">
        <f t="shared" si="0"/>
        <v>0</v>
      </c>
      <c r="I18" s="214">
        <f t="shared" si="1"/>
        <v>100</v>
      </c>
      <c r="J18" s="227">
        <f t="shared" si="2"/>
        <v>66.733333333333334</v>
      </c>
    </row>
    <row r="19" spans="1:10" ht="17.399999999999999" customHeight="1" x14ac:dyDescent="0.3">
      <c r="A19" s="474"/>
      <c r="B19" s="474"/>
      <c r="C19" s="382"/>
      <c r="D19" s="61" t="s">
        <v>34</v>
      </c>
      <c r="E19" s="237">
        <v>4004</v>
      </c>
      <c r="G19" s="213">
        <v>4004</v>
      </c>
      <c r="H19" s="213">
        <f t="shared" si="0"/>
        <v>0</v>
      </c>
      <c r="I19" s="214">
        <f t="shared" si="1"/>
        <v>100</v>
      </c>
      <c r="J19" s="227">
        <f t="shared" si="2"/>
        <v>66.733333333333334</v>
      </c>
    </row>
    <row r="20" spans="1:10" ht="17.399999999999999" customHeight="1" x14ac:dyDescent="0.3">
      <c r="A20" s="474"/>
      <c r="B20" s="474"/>
      <c r="C20" s="382"/>
      <c r="D20" s="61" t="s">
        <v>30</v>
      </c>
      <c r="E20" s="237">
        <v>4004</v>
      </c>
      <c r="G20" s="213">
        <v>4004</v>
      </c>
      <c r="H20" s="213">
        <f t="shared" si="0"/>
        <v>0</v>
      </c>
      <c r="I20" s="214">
        <f t="shared" si="1"/>
        <v>100</v>
      </c>
      <c r="J20" s="227">
        <f t="shared" si="2"/>
        <v>66.733333333333334</v>
      </c>
    </row>
    <row r="21" spans="1:10" ht="17.399999999999999" customHeight="1" x14ac:dyDescent="0.3">
      <c r="A21" s="474"/>
      <c r="B21" s="474"/>
      <c r="C21" s="381"/>
      <c r="D21" s="126" t="s">
        <v>31</v>
      </c>
      <c r="E21" s="237">
        <v>4004</v>
      </c>
      <c r="G21" s="213">
        <v>4004</v>
      </c>
      <c r="H21" s="213">
        <f t="shared" si="0"/>
        <v>0</v>
      </c>
      <c r="I21" s="214">
        <f t="shared" si="1"/>
        <v>100</v>
      </c>
      <c r="J21" s="227">
        <f t="shared" si="2"/>
        <v>66.733333333333334</v>
      </c>
    </row>
    <row r="22" spans="1:10" ht="17.399999999999999" customHeight="1" x14ac:dyDescent="0.3">
      <c r="A22" s="474"/>
      <c r="B22" s="474"/>
      <c r="C22" s="380" t="s">
        <v>652</v>
      </c>
      <c r="D22" s="61" t="s">
        <v>33</v>
      </c>
      <c r="E22" s="237">
        <v>4004</v>
      </c>
      <c r="G22" s="213">
        <v>4004</v>
      </c>
      <c r="H22" s="213">
        <f t="shared" si="0"/>
        <v>0</v>
      </c>
      <c r="I22" s="214">
        <f t="shared" si="1"/>
        <v>100</v>
      </c>
      <c r="J22" s="227">
        <f t="shared" si="2"/>
        <v>66.733333333333334</v>
      </c>
    </row>
    <row r="23" spans="1:10" ht="17.399999999999999" customHeight="1" x14ac:dyDescent="0.3">
      <c r="A23" s="474"/>
      <c r="B23" s="474"/>
      <c r="C23" s="382"/>
      <c r="D23" s="61" t="s">
        <v>34</v>
      </c>
      <c r="E23" s="237">
        <v>4004</v>
      </c>
      <c r="G23" s="213">
        <v>4004</v>
      </c>
      <c r="H23" s="213">
        <f t="shared" si="0"/>
        <v>0</v>
      </c>
      <c r="I23" s="214">
        <f t="shared" si="1"/>
        <v>100</v>
      </c>
      <c r="J23" s="227">
        <f t="shared" si="2"/>
        <v>66.733333333333334</v>
      </c>
    </row>
    <row r="24" spans="1:10" ht="17.399999999999999" customHeight="1" x14ac:dyDescent="0.3">
      <c r="A24" s="474"/>
      <c r="B24" s="474"/>
      <c r="C24" s="382"/>
      <c r="D24" s="61" t="s">
        <v>30</v>
      </c>
      <c r="E24" s="237">
        <v>4004</v>
      </c>
      <c r="G24" s="213">
        <v>4004</v>
      </c>
      <c r="H24" s="213">
        <f t="shared" si="0"/>
        <v>0</v>
      </c>
      <c r="I24" s="214">
        <f t="shared" si="1"/>
        <v>100</v>
      </c>
      <c r="J24" s="227">
        <f t="shared" si="2"/>
        <v>66.733333333333334</v>
      </c>
    </row>
    <row r="25" spans="1:10" ht="17.399999999999999" customHeight="1" x14ac:dyDescent="0.3">
      <c r="A25" s="474"/>
      <c r="B25" s="474"/>
      <c r="C25" s="381"/>
      <c r="D25" s="61" t="s">
        <v>31</v>
      </c>
      <c r="E25" s="237">
        <v>4004</v>
      </c>
      <c r="G25" s="213">
        <v>4004</v>
      </c>
      <c r="H25" s="213">
        <f t="shared" si="0"/>
        <v>0</v>
      </c>
      <c r="I25" s="214">
        <f t="shared" si="1"/>
        <v>100</v>
      </c>
      <c r="J25" s="227">
        <f t="shared" si="2"/>
        <v>66.733333333333334</v>
      </c>
    </row>
    <row r="26" spans="1:10" ht="17.399999999999999" customHeight="1" x14ac:dyDescent="0.3">
      <c r="A26" s="474"/>
      <c r="B26" s="474"/>
      <c r="C26" s="380" t="s">
        <v>653</v>
      </c>
      <c r="D26" s="61" t="s">
        <v>33</v>
      </c>
      <c r="E26" s="237">
        <v>4004</v>
      </c>
      <c r="G26" s="213">
        <v>4004</v>
      </c>
      <c r="H26" s="213">
        <f t="shared" si="0"/>
        <v>0</v>
      </c>
      <c r="I26" s="214">
        <f t="shared" si="1"/>
        <v>100</v>
      </c>
      <c r="J26" s="227">
        <f t="shared" si="2"/>
        <v>66.733333333333334</v>
      </c>
    </row>
    <row r="27" spans="1:10" ht="17.399999999999999" customHeight="1" x14ac:dyDescent="0.3">
      <c r="A27" s="474"/>
      <c r="B27" s="474"/>
      <c r="C27" s="382"/>
      <c r="D27" s="61" t="s">
        <v>34</v>
      </c>
      <c r="E27" s="237">
        <v>4004</v>
      </c>
      <c r="G27" s="213">
        <v>4004</v>
      </c>
      <c r="H27" s="213">
        <f t="shared" si="0"/>
        <v>0</v>
      </c>
      <c r="I27" s="214">
        <f t="shared" si="1"/>
        <v>100</v>
      </c>
      <c r="J27" s="227">
        <f t="shared" si="2"/>
        <v>66.733333333333334</v>
      </c>
    </row>
    <row r="28" spans="1:10" ht="17.399999999999999" customHeight="1" x14ac:dyDescent="0.3">
      <c r="A28" s="474"/>
      <c r="B28" s="474"/>
      <c r="C28" s="382"/>
      <c r="D28" s="61" t="s">
        <v>30</v>
      </c>
      <c r="E28" s="237">
        <v>4004</v>
      </c>
      <c r="G28" s="213">
        <v>4004</v>
      </c>
      <c r="H28" s="213">
        <f t="shared" si="0"/>
        <v>0</v>
      </c>
      <c r="I28" s="214">
        <f t="shared" si="1"/>
        <v>100</v>
      </c>
      <c r="J28" s="227">
        <f t="shared" si="2"/>
        <v>66.733333333333334</v>
      </c>
    </row>
    <row r="29" spans="1:10" ht="17.399999999999999" customHeight="1" x14ac:dyDescent="0.3">
      <c r="A29" s="474"/>
      <c r="B29" s="474"/>
      <c r="C29" s="381"/>
      <c r="D29" s="126" t="s">
        <v>31</v>
      </c>
      <c r="E29" s="237">
        <v>4004</v>
      </c>
      <c r="G29" s="213">
        <v>4004</v>
      </c>
      <c r="H29" s="213">
        <f t="shared" si="0"/>
        <v>0</v>
      </c>
      <c r="I29" s="214">
        <f t="shared" si="1"/>
        <v>100</v>
      </c>
      <c r="J29" s="227">
        <f t="shared" si="2"/>
        <v>66.733333333333334</v>
      </c>
    </row>
    <row r="30" spans="1:10" ht="17.399999999999999" customHeight="1" x14ac:dyDescent="0.3">
      <c r="A30" s="474"/>
      <c r="B30" s="474"/>
      <c r="C30" s="380" t="s">
        <v>543</v>
      </c>
      <c r="D30" s="61" t="s">
        <v>33</v>
      </c>
      <c r="E30" s="237">
        <v>4004</v>
      </c>
      <c r="G30" s="213">
        <v>4004</v>
      </c>
      <c r="H30" s="213">
        <f t="shared" si="0"/>
        <v>0</v>
      </c>
      <c r="I30" s="214">
        <f t="shared" si="1"/>
        <v>100</v>
      </c>
      <c r="J30" s="227">
        <f t="shared" si="2"/>
        <v>66.733333333333334</v>
      </c>
    </row>
    <row r="31" spans="1:10" ht="17.399999999999999" customHeight="1" x14ac:dyDescent="0.3">
      <c r="A31" s="474"/>
      <c r="B31" s="474"/>
      <c r="C31" s="382"/>
      <c r="D31" s="61" t="s">
        <v>34</v>
      </c>
      <c r="E31" s="237">
        <v>4004</v>
      </c>
      <c r="G31" s="213">
        <v>4004</v>
      </c>
      <c r="H31" s="213">
        <f t="shared" si="0"/>
        <v>0</v>
      </c>
      <c r="I31" s="214">
        <f t="shared" si="1"/>
        <v>100</v>
      </c>
      <c r="J31" s="227">
        <f t="shared" si="2"/>
        <v>66.733333333333334</v>
      </c>
    </row>
    <row r="32" spans="1:10" ht="17.399999999999999" customHeight="1" x14ac:dyDescent="0.3">
      <c r="A32" s="474"/>
      <c r="B32" s="474"/>
      <c r="C32" s="382"/>
      <c r="D32" s="61" t="s">
        <v>30</v>
      </c>
      <c r="E32" s="237">
        <v>4004</v>
      </c>
      <c r="G32" s="213">
        <v>4004</v>
      </c>
      <c r="H32" s="213">
        <f t="shared" si="0"/>
        <v>0</v>
      </c>
      <c r="I32" s="214">
        <f t="shared" si="1"/>
        <v>100</v>
      </c>
      <c r="J32" s="227">
        <f t="shared" si="2"/>
        <v>66.733333333333334</v>
      </c>
    </row>
    <row r="33" spans="1:13" ht="17.399999999999999" customHeight="1" x14ac:dyDescent="0.3">
      <c r="A33" s="474"/>
      <c r="B33" s="474"/>
      <c r="C33" s="381"/>
      <c r="D33" s="126" t="s">
        <v>31</v>
      </c>
      <c r="E33" s="237">
        <v>4004</v>
      </c>
      <c r="G33" s="213">
        <v>4004</v>
      </c>
      <c r="H33" s="213">
        <f t="shared" si="0"/>
        <v>0</v>
      </c>
      <c r="I33" s="214">
        <f t="shared" si="1"/>
        <v>100</v>
      </c>
      <c r="J33" s="227">
        <f t="shared" si="2"/>
        <v>66.733333333333334</v>
      </c>
    </row>
    <row r="34" spans="1:13" ht="37.5" customHeight="1" x14ac:dyDescent="0.3">
      <c r="A34" s="63"/>
      <c r="B34" s="84"/>
      <c r="C34" s="113" t="s">
        <v>35</v>
      </c>
      <c r="D34" s="66"/>
      <c r="E34" s="67"/>
      <c r="G34" s="213"/>
      <c r="H34" s="213"/>
      <c r="I34" s="214"/>
      <c r="J34" s="227"/>
    </row>
    <row r="35" spans="1:13" ht="17.399999999999999" customHeight="1" x14ac:dyDescent="0.3">
      <c r="A35" s="397"/>
      <c r="B35" s="397"/>
      <c r="C35" s="380" t="s">
        <v>544</v>
      </c>
      <c r="D35" s="82" t="s">
        <v>33</v>
      </c>
      <c r="E35" s="2">
        <v>2066.67</v>
      </c>
      <c r="G35" s="213">
        <v>2066.67</v>
      </c>
      <c r="H35" s="213">
        <f t="shared" ref="H35:H43" si="3">E35-G35</f>
        <v>0</v>
      </c>
      <c r="I35" s="214">
        <f t="shared" ref="I35:I43" si="4">IFERROR(E35/G35*100,"-")</f>
        <v>100</v>
      </c>
      <c r="J35" s="227">
        <f t="shared" ref="J35:J44" si="5">E35/60</f>
        <v>34.444499999999998</v>
      </c>
    </row>
    <row r="36" spans="1:13" ht="17.399999999999999" customHeight="1" x14ac:dyDescent="0.3">
      <c r="A36" s="397"/>
      <c r="B36" s="397"/>
      <c r="C36" s="382"/>
      <c r="D36" s="82" t="s">
        <v>34</v>
      </c>
      <c r="E36" s="2">
        <v>2066.67</v>
      </c>
      <c r="G36" s="213">
        <v>2066.67</v>
      </c>
      <c r="H36" s="213">
        <f t="shared" si="3"/>
        <v>0</v>
      </c>
      <c r="I36" s="214">
        <f t="shared" si="4"/>
        <v>100</v>
      </c>
      <c r="J36" s="227">
        <f t="shared" si="5"/>
        <v>34.444499999999998</v>
      </c>
    </row>
    <row r="37" spans="1:13" ht="17.399999999999999" customHeight="1" x14ac:dyDescent="0.3">
      <c r="A37" s="397"/>
      <c r="B37" s="397"/>
      <c r="C37" s="265" t="s">
        <v>539</v>
      </c>
      <c r="D37" s="126" t="s">
        <v>33</v>
      </c>
      <c r="E37" s="2">
        <v>2665</v>
      </c>
      <c r="G37" s="213">
        <v>2665</v>
      </c>
      <c r="H37" s="213">
        <f>E37-G37</f>
        <v>0</v>
      </c>
      <c r="I37" s="214">
        <f>IFERROR(E37/G37*100,"-")</f>
        <v>100</v>
      </c>
      <c r="J37" s="227">
        <f t="shared" si="5"/>
        <v>44.416666666666664</v>
      </c>
    </row>
    <row r="38" spans="1:13" ht="17.399999999999999" customHeight="1" x14ac:dyDescent="0.3">
      <c r="A38" s="397"/>
      <c r="B38" s="397"/>
      <c r="C38" s="380" t="s">
        <v>529</v>
      </c>
      <c r="D38" s="82" t="s">
        <v>33</v>
      </c>
      <c r="E38" s="2">
        <v>2750</v>
      </c>
      <c r="G38" s="213">
        <v>2750</v>
      </c>
      <c r="H38" s="213">
        <f t="shared" si="3"/>
        <v>0</v>
      </c>
      <c r="I38" s="214">
        <f t="shared" si="4"/>
        <v>100</v>
      </c>
      <c r="J38" s="227">
        <f t="shared" si="5"/>
        <v>45.833333333333336</v>
      </c>
      <c r="M38" s="213">
        <v>2066.67</v>
      </c>
    </row>
    <row r="39" spans="1:13" ht="17.399999999999999" customHeight="1" x14ac:dyDescent="0.3">
      <c r="A39" s="397"/>
      <c r="B39" s="397"/>
      <c r="C39" s="381"/>
      <c r="D39" s="82" t="s">
        <v>34</v>
      </c>
      <c r="E39" s="2">
        <v>2500</v>
      </c>
      <c r="G39" s="213">
        <v>2500</v>
      </c>
      <c r="H39" s="213">
        <f t="shared" si="3"/>
        <v>0</v>
      </c>
      <c r="I39" s="214">
        <f t="shared" si="4"/>
        <v>100</v>
      </c>
      <c r="J39" s="227">
        <f t="shared" si="5"/>
        <v>41.666666666666664</v>
      </c>
      <c r="M39" s="213">
        <v>2066.67</v>
      </c>
    </row>
    <row r="40" spans="1:13" ht="17.399999999999999" customHeight="1" x14ac:dyDescent="0.3">
      <c r="A40" s="397"/>
      <c r="B40" s="397"/>
      <c r="C40" s="265" t="s">
        <v>548</v>
      </c>
      <c r="D40" s="126" t="s">
        <v>33</v>
      </c>
      <c r="E40" s="2">
        <v>3360</v>
      </c>
      <c r="G40" s="213">
        <v>0</v>
      </c>
      <c r="H40" s="213">
        <f t="shared" ref="H40" si="6">E40-G40</f>
        <v>3360</v>
      </c>
      <c r="I40" s="214" t="str">
        <f t="shared" ref="I40" si="7">IFERROR(E40/G40*100,"-")</f>
        <v>-</v>
      </c>
      <c r="J40" s="227">
        <f t="shared" ref="J40" si="8">E40/60</f>
        <v>56</v>
      </c>
      <c r="M40" s="213">
        <v>2665</v>
      </c>
    </row>
    <row r="41" spans="1:13" ht="17.399999999999999" customHeight="1" x14ac:dyDescent="0.3">
      <c r="A41" s="397"/>
      <c r="B41" s="397"/>
      <c r="C41" s="380" t="s">
        <v>545</v>
      </c>
      <c r="D41" s="82" t="s">
        <v>33</v>
      </c>
      <c r="E41" s="2">
        <v>2213.96</v>
      </c>
      <c r="G41" s="213">
        <v>2213.96</v>
      </c>
      <c r="H41" s="213">
        <f t="shared" si="3"/>
        <v>0</v>
      </c>
      <c r="I41" s="214">
        <f t="shared" si="4"/>
        <v>100</v>
      </c>
      <c r="J41" s="227">
        <f t="shared" si="5"/>
        <v>36.899333333333331</v>
      </c>
      <c r="M41" s="213">
        <v>2750</v>
      </c>
    </row>
    <row r="42" spans="1:13" ht="17.399999999999999" customHeight="1" x14ac:dyDescent="0.3">
      <c r="A42" s="397"/>
      <c r="B42" s="397"/>
      <c r="C42" s="381"/>
      <c r="D42" s="82" t="s">
        <v>34</v>
      </c>
      <c r="E42" s="2">
        <v>2213.96</v>
      </c>
      <c r="G42" s="213">
        <v>2213.96</v>
      </c>
      <c r="H42" s="213">
        <f t="shared" si="3"/>
        <v>0</v>
      </c>
      <c r="I42" s="214">
        <f t="shared" si="4"/>
        <v>100</v>
      </c>
      <c r="J42" s="227">
        <f t="shared" si="5"/>
        <v>36.899333333333331</v>
      </c>
      <c r="M42" s="213">
        <v>2500</v>
      </c>
    </row>
    <row r="43" spans="1:13" x14ac:dyDescent="0.3">
      <c r="A43" s="397"/>
      <c r="B43" s="397"/>
      <c r="C43" s="503" t="s">
        <v>443</v>
      </c>
      <c r="D43" s="82" t="s">
        <v>33</v>
      </c>
      <c r="E43" s="237">
        <v>2800</v>
      </c>
      <c r="G43" s="213">
        <v>4200</v>
      </c>
      <c r="H43" s="213">
        <f t="shared" si="3"/>
        <v>-1400</v>
      </c>
      <c r="I43" s="214">
        <f t="shared" si="4"/>
        <v>66.666666666666657</v>
      </c>
      <c r="J43" s="227">
        <f t="shared" si="5"/>
        <v>46.666666666666664</v>
      </c>
      <c r="M43" s="213">
        <v>2213.96</v>
      </c>
    </row>
    <row r="44" spans="1:13" x14ac:dyDescent="0.3">
      <c r="A44" s="397"/>
      <c r="B44" s="397"/>
      <c r="C44" s="503"/>
      <c r="D44" s="82" t="s">
        <v>34</v>
      </c>
      <c r="E44" s="237">
        <v>2800</v>
      </c>
      <c r="G44" s="213">
        <v>4200</v>
      </c>
      <c r="H44" s="213">
        <f>E44-G44</f>
        <v>-1400</v>
      </c>
      <c r="I44" s="214">
        <f>IFERROR(E44/G44*100,"-")</f>
        <v>66.666666666666657</v>
      </c>
      <c r="J44" s="227">
        <f t="shared" si="5"/>
        <v>46.666666666666664</v>
      </c>
      <c r="M44" s="213">
        <v>2213.96</v>
      </c>
    </row>
    <row r="45" spans="1:13" ht="18" customHeight="1" x14ac:dyDescent="0.3">
      <c r="A45" s="397"/>
      <c r="B45" s="397"/>
      <c r="C45" s="380" t="s">
        <v>542</v>
      </c>
      <c r="D45" s="1" t="s">
        <v>33</v>
      </c>
      <c r="E45" s="237">
        <v>2505</v>
      </c>
      <c r="G45" s="213">
        <v>2505</v>
      </c>
      <c r="H45" s="213">
        <f t="shared" ref="H45:H46" si="9">E45-G45</f>
        <v>0</v>
      </c>
      <c r="I45" s="214">
        <f t="shared" ref="I45:I46" si="10">IFERROR(E45/G45*100,"-")</f>
        <v>100</v>
      </c>
      <c r="J45" s="227">
        <f t="shared" ref="J45:J46" si="11">E45/60</f>
        <v>41.75</v>
      </c>
      <c r="M45" s="213">
        <v>4200</v>
      </c>
    </row>
    <row r="46" spans="1:13" ht="18.600000000000001" customHeight="1" x14ac:dyDescent="0.3">
      <c r="A46" s="397"/>
      <c r="B46" s="397"/>
      <c r="C46" s="381"/>
      <c r="D46" s="1" t="s">
        <v>34</v>
      </c>
      <c r="E46" s="237">
        <v>2505</v>
      </c>
      <c r="G46" s="213">
        <v>2505</v>
      </c>
      <c r="H46" s="213">
        <f t="shared" si="9"/>
        <v>0</v>
      </c>
      <c r="I46" s="214">
        <f t="shared" si="10"/>
        <v>100</v>
      </c>
      <c r="J46" s="227">
        <f t="shared" si="11"/>
        <v>41.75</v>
      </c>
      <c r="M46" s="213">
        <v>4200</v>
      </c>
    </row>
    <row r="47" spans="1:13" ht="17.399999999999999" customHeight="1" x14ac:dyDescent="0.3">
      <c r="A47" s="397"/>
      <c r="B47" s="397"/>
      <c r="C47" s="258" t="s">
        <v>540</v>
      </c>
      <c r="D47" s="1" t="s">
        <v>33</v>
      </c>
      <c r="E47" s="237">
        <v>5060.5200000000004</v>
      </c>
      <c r="G47" s="213">
        <v>5060.5200000000004</v>
      </c>
      <c r="H47" s="213">
        <f>E47-G47</f>
        <v>0</v>
      </c>
      <c r="I47" s="214">
        <f>IFERROR(E47/G47*100,"-")</f>
        <v>100</v>
      </c>
      <c r="J47" s="227">
        <f t="shared" ref="J47:J52" si="12">E47/60</f>
        <v>84.342000000000013</v>
      </c>
      <c r="M47" s="213">
        <v>2505</v>
      </c>
    </row>
    <row r="48" spans="1:13" ht="17.399999999999999" customHeight="1" x14ac:dyDescent="0.3">
      <c r="A48" s="397"/>
      <c r="B48" s="397"/>
      <c r="C48" s="260" t="s">
        <v>284</v>
      </c>
      <c r="D48" s="1" t="s">
        <v>33</v>
      </c>
      <c r="E48" s="237">
        <v>4036.14</v>
      </c>
      <c r="G48" s="213">
        <v>4036.14</v>
      </c>
      <c r="H48" s="213">
        <f>E48-G48</f>
        <v>0</v>
      </c>
      <c r="I48" s="214">
        <f>IFERROR(E48/G48*100,"-")</f>
        <v>100</v>
      </c>
      <c r="J48" s="227">
        <f t="shared" si="12"/>
        <v>67.268999999999991</v>
      </c>
      <c r="M48" s="213">
        <v>2505</v>
      </c>
    </row>
    <row r="49" spans="1:13" ht="17.399999999999999" customHeight="1" x14ac:dyDescent="0.3">
      <c r="A49" s="397"/>
      <c r="B49" s="397"/>
      <c r="C49" s="259" t="s">
        <v>285</v>
      </c>
      <c r="D49" s="1" t="s">
        <v>33</v>
      </c>
      <c r="E49" s="237">
        <v>3549.36</v>
      </c>
      <c r="G49" s="213">
        <v>3549.36</v>
      </c>
      <c r="H49" s="213">
        <f>E49-G49</f>
        <v>0</v>
      </c>
      <c r="I49" s="214">
        <f>IFERROR(E49/G49*100,"-")</f>
        <v>100</v>
      </c>
      <c r="J49" s="227">
        <f t="shared" si="12"/>
        <v>59.155999999999999</v>
      </c>
      <c r="M49" s="213">
        <v>5060.5200000000004</v>
      </c>
    </row>
    <row r="50" spans="1:13" ht="17.399999999999999" customHeight="1" x14ac:dyDescent="0.3">
      <c r="A50" s="397"/>
      <c r="B50" s="397"/>
      <c r="C50" s="380" t="s">
        <v>546</v>
      </c>
      <c r="D50" s="82" t="s">
        <v>33</v>
      </c>
      <c r="E50" s="237">
        <v>3250</v>
      </c>
      <c r="G50" s="213">
        <v>3250</v>
      </c>
      <c r="H50" s="213">
        <f t="shared" ref="H50:H53" si="13">E50-G50</f>
        <v>0</v>
      </c>
      <c r="I50" s="214">
        <f t="shared" ref="I50:I53" si="14">IFERROR(E50/G50*100,"-")</f>
        <v>100</v>
      </c>
      <c r="J50" s="227">
        <f t="shared" si="12"/>
        <v>54.166666666666664</v>
      </c>
      <c r="M50" s="213">
        <v>4036.14</v>
      </c>
    </row>
    <row r="51" spans="1:13" ht="17.399999999999999" customHeight="1" x14ac:dyDescent="0.3">
      <c r="A51" s="397"/>
      <c r="B51" s="397"/>
      <c r="C51" s="381"/>
      <c r="D51" s="82" t="s">
        <v>34</v>
      </c>
      <c r="E51" s="237">
        <v>3250</v>
      </c>
      <c r="G51" s="213">
        <v>3250</v>
      </c>
      <c r="H51" s="213">
        <f t="shared" si="13"/>
        <v>0</v>
      </c>
      <c r="I51" s="214">
        <f t="shared" si="14"/>
        <v>100</v>
      </c>
      <c r="J51" s="227">
        <f t="shared" si="12"/>
        <v>54.166666666666664</v>
      </c>
      <c r="M51" s="213">
        <v>3549.36</v>
      </c>
    </row>
    <row r="52" spans="1:13" ht="17.399999999999999" customHeight="1" x14ac:dyDescent="0.3">
      <c r="A52" s="397"/>
      <c r="B52" s="397"/>
      <c r="C52" s="258" t="s">
        <v>541</v>
      </c>
      <c r="D52" s="126" t="s">
        <v>33</v>
      </c>
      <c r="E52" s="237">
        <v>3397.3</v>
      </c>
      <c r="G52" s="213">
        <v>3397.3</v>
      </c>
      <c r="H52" s="213">
        <f>E52-G52</f>
        <v>0</v>
      </c>
      <c r="I52" s="214">
        <f>IFERROR(E52/G52*100,"-")</f>
        <v>100</v>
      </c>
      <c r="J52" s="227">
        <f t="shared" si="12"/>
        <v>56.62166666666667</v>
      </c>
      <c r="M52" s="213">
        <v>3250</v>
      </c>
    </row>
    <row r="53" spans="1:13" x14ac:dyDescent="0.3">
      <c r="A53" s="397"/>
      <c r="B53" s="397"/>
      <c r="C53" s="254" t="s">
        <v>543</v>
      </c>
      <c r="D53" s="1" t="s">
        <v>33</v>
      </c>
      <c r="E53" s="237">
        <v>3397.3</v>
      </c>
      <c r="G53" s="213">
        <v>3397.3</v>
      </c>
      <c r="H53" s="213">
        <f t="shared" si="13"/>
        <v>0</v>
      </c>
      <c r="I53" s="214">
        <f t="shared" si="14"/>
        <v>100</v>
      </c>
      <c r="J53" s="227">
        <f t="shared" ref="J53" si="15">E53/60</f>
        <v>56.62166666666667</v>
      </c>
      <c r="M53" s="213">
        <v>3250</v>
      </c>
    </row>
    <row r="54" spans="1:13" ht="17.399999999999999" customHeight="1" x14ac:dyDescent="0.3">
      <c r="A54" s="397"/>
      <c r="B54" s="397"/>
      <c r="C54" s="380" t="s">
        <v>547</v>
      </c>
      <c r="D54" s="82" t="s">
        <v>33</v>
      </c>
      <c r="E54" s="237">
        <v>2100</v>
      </c>
      <c r="G54" s="213">
        <v>2100</v>
      </c>
      <c r="H54" s="213">
        <f t="shared" ref="H54:H55" si="16">E54-G54</f>
        <v>0</v>
      </c>
      <c r="I54" s="214">
        <f t="shared" ref="I54:I55" si="17">IFERROR(E54/G54*100,"-")</f>
        <v>100</v>
      </c>
      <c r="J54" s="227">
        <f t="shared" ref="J54:J55" si="18">E54/60</f>
        <v>35</v>
      </c>
      <c r="M54" s="213">
        <v>3397.3</v>
      </c>
    </row>
    <row r="55" spans="1:13" ht="17.399999999999999" customHeight="1" x14ac:dyDescent="0.3">
      <c r="A55" s="397"/>
      <c r="B55" s="397"/>
      <c r="C55" s="381"/>
      <c r="D55" s="82" t="s">
        <v>34</v>
      </c>
      <c r="E55" s="237">
        <v>2100</v>
      </c>
      <c r="G55" s="213">
        <v>2100</v>
      </c>
      <c r="H55" s="213">
        <f t="shared" si="16"/>
        <v>0</v>
      </c>
      <c r="I55" s="214">
        <f t="shared" si="17"/>
        <v>100</v>
      </c>
      <c r="J55" s="227">
        <f t="shared" si="18"/>
        <v>35</v>
      </c>
      <c r="M55" s="213">
        <v>3397.3</v>
      </c>
    </row>
    <row r="56" spans="1:13" ht="36" customHeight="1" x14ac:dyDescent="0.3">
      <c r="A56" s="63"/>
      <c r="B56" s="64"/>
      <c r="C56" s="105" t="s">
        <v>36</v>
      </c>
      <c r="D56" s="66"/>
      <c r="E56" s="67"/>
      <c r="G56" s="213"/>
      <c r="H56" s="213"/>
      <c r="I56" s="214"/>
      <c r="M56" s="213">
        <v>2100</v>
      </c>
    </row>
    <row r="57" spans="1:13" ht="17.399999999999999" customHeight="1" x14ac:dyDescent="0.3">
      <c r="A57" s="440"/>
      <c r="B57" s="427"/>
      <c r="C57" s="127" t="s">
        <v>227</v>
      </c>
      <c r="D57" s="61" t="s">
        <v>116</v>
      </c>
      <c r="E57" s="237">
        <v>2243.2399999999998</v>
      </c>
      <c r="G57" s="213">
        <v>2243.2399999999998</v>
      </c>
      <c r="H57" s="213">
        <f t="shared" ref="H57:H65" si="19">E57-G57</f>
        <v>0</v>
      </c>
      <c r="I57" s="214">
        <f t="shared" ref="I57:I65" si="20">IFERROR(E57/G57*100,"-")</f>
        <v>100</v>
      </c>
      <c r="M57" s="213">
        <v>2100</v>
      </c>
    </row>
    <row r="58" spans="1:13" x14ac:dyDescent="0.3">
      <c r="A58" s="441"/>
      <c r="B58" s="428"/>
      <c r="C58" s="128" t="s">
        <v>228</v>
      </c>
      <c r="D58" s="61" t="s">
        <v>116</v>
      </c>
      <c r="E58" s="237">
        <v>2112.17</v>
      </c>
      <c r="G58" s="213">
        <v>2112.17</v>
      </c>
      <c r="H58" s="213">
        <f t="shared" si="19"/>
        <v>0</v>
      </c>
      <c r="I58" s="214">
        <f t="shared" si="20"/>
        <v>100</v>
      </c>
    </row>
    <row r="59" spans="1:13" x14ac:dyDescent="0.3">
      <c r="A59" s="441"/>
      <c r="B59" s="428"/>
      <c r="C59" s="128" t="s">
        <v>229</v>
      </c>
      <c r="D59" s="61" t="s">
        <v>116</v>
      </c>
      <c r="E59" s="237">
        <v>3275.82</v>
      </c>
      <c r="G59" s="213">
        <v>3275.82</v>
      </c>
      <c r="H59" s="213">
        <f t="shared" si="19"/>
        <v>0</v>
      </c>
      <c r="I59" s="214">
        <f t="shared" si="20"/>
        <v>100</v>
      </c>
    </row>
    <row r="60" spans="1:13" ht="36" customHeight="1" x14ac:dyDescent="0.3">
      <c r="A60" s="441"/>
      <c r="B60" s="428"/>
      <c r="C60" s="128" t="s">
        <v>286</v>
      </c>
      <c r="D60" s="61" t="s">
        <v>116</v>
      </c>
      <c r="E60" s="237">
        <v>2015.55</v>
      </c>
      <c r="G60" s="213">
        <v>2015.55</v>
      </c>
      <c r="H60" s="213">
        <f t="shared" si="19"/>
        <v>0</v>
      </c>
      <c r="I60" s="214">
        <f t="shared" si="20"/>
        <v>100</v>
      </c>
    </row>
    <row r="61" spans="1:13" x14ac:dyDescent="0.3">
      <c r="A61" s="441"/>
      <c r="B61" s="428"/>
      <c r="C61" s="128" t="s">
        <v>287</v>
      </c>
      <c r="D61" s="61" t="s">
        <v>116</v>
      </c>
      <c r="E61" s="237">
        <v>4900</v>
      </c>
      <c r="G61" s="213">
        <v>3492.53</v>
      </c>
      <c r="H61" s="213">
        <f t="shared" si="19"/>
        <v>1407.4699999999998</v>
      </c>
      <c r="I61" s="214">
        <f t="shared" si="20"/>
        <v>140.29943908856904</v>
      </c>
    </row>
    <row r="62" spans="1:13" ht="17.399999999999999" customHeight="1" x14ac:dyDescent="0.3">
      <c r="A62" s="441"/>
      <c r="B62" s="428"/>
      <c r="C62" s="128" t="s">
        <v>288</v>
      </c>
      <c r="D62" s="61" t="s">
        <v>116</v>
      </c>
      <c r="E62" s="237">
        <v>4969.18</v>
      </c>
      <c r="G62" s="213">
        <v>2681.29</v>
      </c>
      <c r="H62" s="213">
        <f t="shared" si="19"/>
        <v>2287.8900000000003</v>
      </c>
      <c r="I62" s="214">
        <f t="shared" si="20"/>
        <v>185.32795781135201</v>
      </c>
      <c r="J62" s="59" t="s">
        <v>339</v>
      </c>
      <c r="K62" s="296" t="s">
        <v>709</v>
      </c>
      <c r="L62" s="296"/>
      <c r="M62" s="295"/>
    </row>
    <row r="63" spans="1:13" ht="17.399999999999999" customHeight="1" x14ac:dyDescent="0.3">
      <c r="A63" s="441"/>
      <c r="B63" s="428"/>
      <c r="C63" s="128" t="s">
        <v>230</v>
      </c>
      <c r="D63" s="61" t="s">
        <v>116</v>
      </c>
      <c r="E63" s="237">
        <v>4929.58</v>
      </c>
      <c r="G63" s="213">
        <v>3995.98</v>
      </c>
      <c r="H63" s="213">
        <f t="shared" si="19"/>
        <v>933.59999999999991</v>
      </c>
      <c r="I63" s="214">
        <f t="shared" si="20"/>
        <v>123.3634802976992</v>
      </c>
      <c r="J63" s="59"/>
      <c r="K63" s="296" t="s">
        <v>687</v>
      </c>
      <c r="L63" s="296"/>
      <c r="M63" s="295"/>
    </row>
    <row r="64" spans="1:13" ht="19.2" customHeight="1" x14ac:dyDescent="0.3">
      <c r="A64" s="441"/>
      <c r="B64" s="428"/>
      <c r="C64" s="128" t="s">
        <v>289</v>
      </c>
      <c r="D64" s="61" t="s">
        <v>116</v>
      </c>
      <c r="E64" s="237">
        <v>3600</v>
      </c>
      <c r="G64" s="213">
        <v>3092.85</v>
      </c>
      <c r="H64" s="213">
        <f t="shared" si="19"/>
        <v>507.15000000000009</v>
      </c>
      <c r="I64" s="214">
        <f t="shared" si="20"/>
        <v>116.39749745380475</v>
      </c>
      <c r="J64" s="59"/>
      <c r="K64" s="296" t="s">
        <v>688</v>
      </c>
      <c r="L64" s="296"/>
      <c r="M64" s="295"/>
    </row>
    <row r="65" spans="1:9" ht="18" customHeight="1" x14ac:dyDescent="0.3">
      <c r="A65" s="441"/>
      <c r="B65" s="428"/>
      <c r="C65" s="128" t="s">
        <v>290</v>
      </c>
      <c r="D65" s="61" t="s">
        <v>116</v>
      </c>
      <c r="E65" s="237">
        <v>4900</v>
      </c>
      <c r="G65" s="213">
        <v>4086.26</v>
      </c>
      <c r="H65" s="213">
        <f t="shared" si="19"/>
        <v>813.73999999999978</v>
      </c>
      <c r="I65" s="214">
        <f t="shared" si="20"/>
        <v>119.91405343761777</v>
      </c>
    </row>
    <row r="66" spans="1:9" ht="18" customHeight="1" x14ac:dyDescent="0.3">
      <c r="A66" s="441"/>
      <c r="B66" s="428"/>
      <c r="C66" s="127" t="s">
        <v>359</v>
      </c>
      <c r="D66" s="126" t="s">
        <v>116</v>
      </c>
      <c r="E66" s="237">
        <v>1225.4100000000001</v>
      </c>
      <c r="G66" s="213">
        <v>1323.41</v>
      </c>
      <c r="H66" s="213">
        <f>E66-G66</f>
        <v>-98</v>
      </c>
      <c r="I66" s="214">
        <f>IFERROR(E66/G66*100,"-")</f>
        <v>92.594887449845473</v>
      </c>
    </row>
    <row r="67" spans="1:9" ht="37.5" customHeight="1" x14ac:dyDescent="0.3">
      <c r="A67" s="276"/>
      <c r="B67" s="277"/>
      <c r="C67" s="139" t="s">
        <v>693</v>
      </c>
      <c r="D67" s="126" t="s">
        <v>116</v>
      </c>
      <c r="E67" s="237">
        <v>3191.85</v>
      </c>
      <c r="G67" s="213"/>
      <c r="H67" s="213"/>
      <c r="I67" s="214"/>
    </row>
    <row r="68" spans="1:9" ht="34.950000000000003" customHeight="1" x14ac:dyDescent="0.3">
      <c r="A68" s="63"/>
      <c r="B68" s="72"/>
      <c r="C68" s="73" t="s">
        <v>235</v>
      </c>
      <c r="D68" s="74"/>
      <c r="E68" s="107"/>
      <c r="G68" s="213"/>
      <c r="H68" s="213"/>
      <c r="I68" s="214"/>
    </row>
    <row r="69" spans="1:9" ht="36" customHeight="1" x14ac:dyDescent="0.3">
      <c r="A69" s="502"/>
      <c r="B69" s="502"/>
      <c r="C69" s="129" t="s">
        <v>233</v>
      </c>
      <c r="D69" s="130"/>
      <c r="E69" s="237">
        <v>2774.99</v>
      </c>
      <c r="G69" s="213">
        <v>2774.99</v>
      </c>
      <c r="H69" s="213">
        <f>E69-G69</f>
        <v>0</v>
      </c>
      <c r="I69" s="214">
        <f>IFERROR(E69/G69*100,"-")</f>
        <v>100</v>
      </c>
    </row>
    <row r="70" spans="1:9" x14ac:dyDescent="0.3">
      <c r="A70" s="502"/>
      <c r="B70" s="502"/>
      <c r="C70" s="129" t="s">
        <v>345</v>
      </c>
      <c r="D70" s="130"/>
      <c r="E70" s="237">
        <v>120</v>
      </c>
      <c r="G70" s="213">
        <v>120</v>
      </c>
      <c r="H70" s="213">
        <f t="shared" ref="H70:H71" si="21">E70-G70</f>
        <v>0</v>
      </c>
      <c r="I70" s="214">
        <f t="shared" ref="I70:I71" si="22">IFERROR(E70/G70*100,"-")</f>
        <v>100</v>
      </c>
    </row>
    <row r="71" spans="1:9" x14ac:dyDescent="0.3">
      <c r="A71" s="502"/>
      <c r="B71" s="502"/>
      <c r="C71" s="129" t="s">
        <v>346</v>
      </c>
      <c r="D71" s="130"/>
      <c r="E71" s="237">
        <v>100</v>
      </c>
      <c r="G71" s="213">
        <v>100</v>
      </c>
      <c r="H71" s="213">
        <f t="shared" si="21"/>
        <v>0</v>
      </c>
      <c r="I71" s="214">
        <f t="shared" si="22"/>
        <v>100</v>
      </c>
    </row>
    <row r="72" spans="1:9" ht="19.95" customHeight="1" x14ac:dyDescent="0.3">
      <c r="A72" s="502"/>
      <c r="B72" s="502"/>
      <c r="C72" s="454" t="s">
        <v>291</v>
      </c>
      <c r="D72" s="455"/>
      <c r="E72" s="237">
        <v>5</v>
      </c>
      <c r="G72" s="213">
        <v>5</v>
      </c>
      <c r="H72" s="213">
        <f>E72-G72</f>
        <v>0</v>
      </c>
      <c r="I72" s="214">
        <f>IFERROR(E72/G72*100,"-")</f>
        <v>100</v>
      </c>
    </row>
    <row r="73" spans="1:9" x14ac:dyDescent="0.3">
      <c r="A73" s="502"/>
      <c r="B73" s="502"/>
      <c r="C73" s="255" t="s">
        <v>340</v>
      </c>
      <c r="D73" s="256" t="s">
        <v>231</v>
      </c>
      <c r="E73" s="237">
        <v>28</v>
      </c>
      <c r="G73" s="213">
        <v>28</v>
      </c>
      <c r="H73" s="213">
        <f>E73-G73</f>
        <v>0</v>
      </c>
      <c r="I73" s="214">
        <f>IFERROR(E73/G73*100,"-")</f>
        <v>100</v>
      </c>
    </row>
    <row r="74" spans="1:9" ht="17.399999999999999" customHeight="1" x14ac:dyDescent="0.3">
      <c r="A74" s="502"/>
      <c r="B74" s="502"/>
      <c r="C74" s="88" t="s">
        <v>320</v>
      </c>
      <c r="D74" s="89"/>
      <c r="E74" s="237">
        <v>2</v>
      </c>
      <c r="G74" s="213">
        <v>2</v>
      </c>
      <c r="H74" s="213">
        <f t="shared" ref="H74:H92" si="23">E74-G74</f>
        <v>0</v>
      </c>
      <c r="I74" s="214">
        <f t="shared" ref="I74:I92" si="24">IFERROR(E74/G74*100,"-")</f>
        <v>100</v>
      </c>
    </row>
    <row r="75" spans="1:9" ht="17.399999999999999" customHeight="1" x14ac:dyDescent="0.3">
      <c r="A75" s="502"/>
      <c r="B75" s="502"/>
      <c r="C75" s="253" t="s">
        <v>321</v>
      </c>
      <c r="D75" s="242"/>
      <c r="E75" s="237">
        <v>1</v>
      </c>
      <c r="G75" s="213">
        <v>1</v>
      </c>
      <c r="H75" s="213">
        <f t="shared" si="23"/>
        <v>0</v>
      </c>
      <c r="I75" s="214">
        <f t="shared" si="24"/>
        <v>100</v>
      </c>
    </row>
    <row r="76" spans="1:9" ht="17.399999999999999" customHeight="1" x14ac:dyDescent="0.3">
      <c r="A76" s="502"/>
      <c r="B76" s="502"/>
      <c r="C76" s="253" t="s">
        <v>322</v>
      </c>
      <c r="D76" s="242"/>
      <c r="E76" s="237">
        <v>16</v>
      </c>
      <c r="G76" s="213">
        <v>16</v>
      </c>
      <c r="H76" s="213">
        <f t="shared" si="23"/>
        <v>0</v>
      </c>
      <c r="I76" s="214">
        <f t="shared" si="24"/>
        <v>100</v>
      </c>
    </row>
    <row r="77" spans="1:9" ht="17.399999999999999" customHeight="1" x14ac:dyDescent="0.3">
      <c r="A77" s="502"/>
      <c r="B77" s="502"/>
      <c r="C77" s="253" t="s">
        <v>323</v>
      </c>
      <c r="D77" s="242"/>
      <c r="E77" s="237">
        <v>4.0999999999999996</v>
      </c>
      <c r="G77" s="213">
        <v>4.0999999999999996</v>
      </c>
      <c r="H77" s="213">
        <f t="shared" si="23"/>
        <v>0</v>
      </c>
      <c r="I77" s="214">
        <f t="shared" si="24"/>
        <v>100</v>
      </c>
    </row>
    <row r="78" spans="1:9" ht="17.399999999999999" customHeight="1" x14ac:dyDescent="0.3">
      <c r="A78" s="502"/>
      <c r="B78" s="502"/>
      <c r="C78" s="253" t="s">
        <v>324</v>
      </c>
      <c r="D78" s="242" t="s">
        <v>231</v>
      </c>
      <c r="E78" s="237">
        <v>70</v>
      </c>
      <c r="G78" s="213">
        <v>70</v>
      </c>
      <c r="H78" s="213">
        <f t="shared" si="23"/>
        <v>0</v>
      </c>
      <c r="I78" s="214">
        <f t="shared" si="24"/>
        <v>100</v>
      </c>
    </row>
    <row r="79" spans="1:9" ht="17.399999999999999" customHeight="1" x14ac:dyDescent="0.3">
      <c r="A79" s="502"/>
      <c r="B79" s="502"/>
      <c r="C79" s="253" t="s">
        <v>325</v>
      </c>
      <c r="D79" s="242" t="s">
        <v>231</v>
      </c>
      <c r="E79" s="237">
        <v>470</v>
      </c>
      <c r="G79" s="213">
        <v>470</v>
      </c>
      <c r="H79" s="213">
        <f t="shared" si="23"/>
        <v>0</v>
      </c>
      <c r="I79" s="214">
        <f t="shared" si="24"/>
        <v>100</v>
      </c>
    </row>
    <row r="80" spans="1:9" ht="17.399999999999999" customHeight="1" x14ac:dyDescent="0.3">
      <c r="A80" s="502"/>
      <c r="B80" s="502"/>
      <c r="C80" s="253" t="s">
        <v>326</v>
      </c>
      <c r="D80" s="242" t="s">
        <v>231</v>
      </c>
      <c r="E80" s="237">
        <v>120</v>
      </c>
      <c r="G80" s="213">
        <v>120</v>
      </c>
      <c r="H80" s="213">
        <f t="shared" si="23"/>
        <v>0</v>
      </c>
      <c r="I80" s="214">
        <f t="shared" si="24"/>
        <v>100</v>
      </c>
    </row>
    <row r="81" spans="1:9" ht="17.399999999999999" customHeight="1" x14ac:dyDescent="0.3">
      <c r="A81" s="502"/>
      <c r="B81" s="502"/>
      <c r="C81" s="253" t="s">
        <v>327</v>
      </c>
      <c r="D81" s="242" t="s">
        <v>231</v>
      </c>
      <c r="E81" s="237">
        <v>530</v>
      </c>
      <c r="G81" s="213">
        <v>530</v>
      </c>
      <c r="H81" s="213">
        <f t="shared" si="23"/>
        <v>0</v>
      </c>
      <c r="I81" s="214">
        <f t="shared" si="24"/>
        <v>100</v>
      </c>
    </row>
    <row r="82" spans="1:9" ht="17.399999999999999" customHeight="1" x14ac:dyDescent="0.3">
      <c r="A82" s="502"/>
      <c r="B82" s="502"/>
      <c r="C82" s="253" t="s">
        <v>328</v>
      </c>
      <c r="D82" s="242" t="s">
        <v>231</v>
      </c>
      <c r="E82" s="237">
        <v>590</v>
      </c>
      <c r="G82" s="213">
        <v>590</v>
      </c>
      <c r="H82" s="213">
        <f t="shared" si="23"/>
        <v>0</v>
      </c>
      <c r="I82" s="214">
        <f t="shared" si="24"/>
        <v>100</v>
      </c>
    </row>
    <row r="83" spans="1:9" ht="17.399999999999999" customHeight="1" x14ac:dyDescent="0.3">
      <c r="A83" s="502"/>
      <c r="B83" s="502"/>
      <c r="C83" s="253" t="s">
        <v>329</v>
      </c>
      <c r="D83" s="242" t="s">
        <v>231</v>
      </c>
      <c r="E83" s="237">
        <v>126</v>
      </c>
      <c r="G83" s="213">
        <v>126</v>
      </c>
      <c r="H83" s="213">
        <f t="shared" si="23"/>
        <v>0</v>
      </c>
      <c r="I83" s="214">
        <f t="shared" si="24"/>
        <v>100</v>
      </c>
    </row>
    <row r="84" spans="1:9" ht="17.399999999999999" customHeight="1" x14ac:dyDescent="0.3">
      <c r="A84" s="502"/>
      <c r="B84" s="502"/>
      <c r="C84" s="253" t="s">
        <v>330</v>
      </c>
      <c r="D84" s="242" t="s">
        <v>231</v>
      </c>
      <c r="E84" s="237">
        <v>28</v>
      </c>
      <c r="G84" s="213">
        <v>28</v>
      </c>
      <c r="H84" s="213">
        <f t="shared" si="23"/>
        <v>0</v>
      </c>
      <c r="I84" s="214">
        <f t="shared" si="24"/>
        <v>100</v>
      </c>
    </row>
    <row r="85" spans="1:9" ht="17.399999999999999" customHeight="1" x14ac:dyDescent="0.3">
      <c r="A85" s="502"/>
      <c r="B85" s="502"/>
      <c r="C85" s="253" t="s">
        <v>331</v>
      </c>
      <c r="D85" s="242" t="s">
        <v>231</v>
      </c>
      <c r="E85" s="237">
        <v>60</v>
      </c>
      <c r="G85" s="213">
        <v>60</v>
      </c>
      <c r="H85" s="213">
        <f t="shared" si="23"/>
        <v>0</v>
      </c>
      <c r="I85" s="214">
        <f t="shared" si="24"/>
        <v>100</v>
      </c>
    </row>
    <row r="86" spans="1:9" ht="17.399999999999999" customHeight="1" x14ac:dyDescent="0.3">
      <c r="A86" s="502"/>
      <c r="B86" s="502"/>
      <c r="C86" s="253" t="s">
        <v>332</v>
      </c>
      <c r="D86" s="242" t="s">
        <v>231</v>
      </c>
      <c r="E86" s="237">
        <v>60</v>
      </c>
      <c r="G86" s="213">
        <v>60</v>
      </c>
      <c r="H86" s="213">
        <f t="shared" si="23"/>
        <v>0</v>
      </c>
      <c r="I86" s="214">
        <f t="shared" si="24"/>
        <v>100</v>
      </c>
    </row>
    <row r="87" spans="1:9" ht="17.399999999999999" customHeight="1" x14ac:dyDescent="0.3">
      <c r="A87" s="502"/>
      <c r="B87" s="502"/>
      <c r="C87" s="253" t="s">
        <v>333</v>
      </c>
      <c r="D87" s="242" t="s">
        <v>231</v>
      </c>
      <c r="E87" s="237">
        <v>20</v>
      </c>
      <c r="G87" s="213">
        <v>20</v>
      </c>
      <c r="H87" s="213">
        <f t="shared" si="23"/>
        <v>0</v>
      </c>
      <c r="I87" s="214">
        <f t="shared" si="24"/>
        <v>100</v>
      </c>
    </row>
    <row r="88" spans="1:9" ht="17.399999999999999" customHeight="1" x14ac:dyDescent="0.3">
      <c r="A88" s="502"/>
      <c r="B88" s="502"/>
      <c r="C88" s="253" t="s">
        <v>334</v>
      </c>
      <c r="D88" s="242" t="s">
        <v>231</v>
      </c>
      <c r="E88" s="237">
        <v>40</v>
      </c>
      <c r="G88" s="213">
        <v>40</v>
      </c>
      <c r="H88" s="213">
        <f t="shared" si="23"/>
        <v>0</v>
      </c>
      <c r="I88" s="214">
        <f t="shared" si="24"/>
        <v>100</v>
      </c>
    </row>
    <row r="89" spans="1:9" ht="17.399999999999999" customHeight="1" x14ac:dyDescent="0.3">
      <c r="A89" s="502"/>
      <c r="B89" s="502"/>
      <c r="C89" s="253" t="s">
        <v>335</v>
      </c>
      <c r="D89" s="242" t="s">
        <v>231</v>
      </c>
      <c r="E89" s="237">
        <v>40</v>
      </c>
      <c r="G89" s="213">
        <v>40</v>
      </c>
      <c r="H89" s="213">
        <f t="shared" si="23"/>
        <v>0</v>
      </c>
      <c r="I89" s="214">
        <f t="shared" si="24"/>
        <v>100</v>
      </c>
    </row>
    <row r="90" spans="1:9" ht="17.399999999999999" customHeight="1" x14ac:dyDescent="0.3">
      <c r="A90" s="502"/>
      <c r="B90" s="502"/>
      <c r="C90" s="253" t="s">
        <v>336</v>
      </c>
      <c r="D90" s="242" t="s">
        <v>231</v>
      </c>
      <c r="E90" s="237">
        <v>90</v>
      </c>
      <c r="G90" s="213">
        <v>90</v>
      </c>
      <c r="H90" s="213">
        <f t="shared" si="23"/>
        <v>0</v>
      </c>
      <c r="I90" s="214">
        <f t="shared" si="24"/>
        <v>100</v>
      </c>
    </row>
    <row r="91" spans="1:9" ht="17.399999999999999" customHeight="1" x14ac:dyDescent="0.3">
      <c r="A91" s="502"/>
      <c r="B91" s="502"/>
      <c r="C91" s="253" t="s">
        <v>337</v>
      </c>
      <c r="D91" s="242" t="s">
        <v>231</v>
      </c>
      <c r="E91" s="237">
        <v>470</v>
      </c>
      <c r="G91" s="213">
        <v>470</v>
      </c>
      <c r="H91" s="213">
        <f t="shared" si="23"/>
        <v>0</v>
      </c>
      <c r="I91" s="214">
        <f t="shared" si="24"/>
        <v>100</v>
      </c>
    </row>
    <row r="92" spans="1:9" ht="17.399999999999999" customHeight="1" x14ac:dyDescent="0.3">
      <c r="A92" s="502"/>
      <c r="B92" s="502"/>
      <c r="C92" s="253" t="s">
        <v>338</v>
      </c>
      <c r="D92" s="242"/>
      <c r="E92" s="237">
        <v>5</v>
      </c>
      <c r="G92" s="213">
        <v>5</v>
      </c>
      <c r="H92" s="213">
        <f t="shared" si="23"/>
        <v>0</v>
      </c>
      <c r="I92" s="214">
        <f t="shared" si="24"/>
        <v>100</v>
      </c>
    </row>
    <row r="93" spans="1:9" ht="17.399999999999999" customHeight="1" x14ac:dyDescent="0.3"/>
    <row r="94" spans="1:9" ht="17.399999999999999" customHeight="1" x14ac:dyDescent="0.3"/>
    <row r="95" spans="1:9" ht="17.399999999999999" customHeight="1" x14ac:dyDescent="0.3">
      <c r="A95" s="251" t="s">
        <v>339</v>
      </c>
      <c r="B95" s="69" t="s">
        <v>694</v>
      </c>
    </row>
    <row r="96" spans="1:9" ht="17.399999999999999" customHeight="1" x14ac:dyDescent="0.3">
      <c r="B96" s="69" t="s">
        <v>687</v>
      </c>
    </row>
    <row r="97" spans="2:4" x14ac:dyDescent="0.3">
      <c r="B97" s="69" t="s">
        <v>688</v>
      </c>
    </row>
    <row r="98" spans="2:4" x14ac:dyDescent="0.3">
      <c r="D98" s="70" t="s">
        <v>343</v>
      </c>
    </row>
    <row r="99" spans="2:4" x14ac:dyDescent="0.3">
      <c r="D99" s="70" t="s">
        <v>344</v>
      </c>
    </row>
    <row r="102" spans="2:4" ht="17.399999999999999" customHeight="1" x14ac:dyDescent="0.3"/>
  </sheetData>
  <customSheetViews>
    <customSheetView guid="{839003FA-3055-4E28-826D-0A2EF77DACBD}" scale="70" showPageBreaks="1" printArea="1" view="pageBreakPreview" topLeftCell="A34">
      <selection activeCell="C63" sqref="C63"/>
      <pageMargins left="0.74803149606299213" right="0.74803149606299213" top="0.98425196850393704" bottom="0.98425196850393704" header="0" footer="0"/>
      <printOptions horizontalCentered="1"/>
      <pageSetup paperSize="9" scale="43" fitToHeight="2" orientation="portrait" r:id="rId1"/>
      <headerFooter alignWithMargins="0"/>
    </customSheetView>
  </customSheetViews>
  <mergeCells count="33">
    <mergeCell ref="C43:C44"/>
    <mergeCell ref="C54:C55"/>
    <mergeCell ref="C50:C51"/>
    <mergeCell ref="A1:E1"/>
    <mergeCell ref="A5:B5"/>
    <mergeCell ref="D5:D6"/>
    <mergeCell ref="E5:E6"/>
    <mergeCell ref="A6:B6"/>
    <mergeCell ref="B10:B33"/>
    <mergeCell ref="A7:A33"/>
    <mergeCell ref="B7:B9"/>
    <mergeCell ref="J5:J6"/>
    <mergeCell ref="C41:C42"/>
    <mergeCell ref="C72:D72"/>
    <mergeCell ref="C35:C36"/>
    <mergeCell ref="C38:C39"/>
    <mergeCell ref="C22:C25"/>
    <mergeCell ref="G5:G6"/>
    <mergeCell ref="H5:H6"/>
    <mergeCell ref="C10:C13"/>
    <mergeCell ref="I5:I6"/>
    <mergeCell ref="C7:C9"/>
    <mergeCell ref="C18:C21"/>
    <mergeCell ref="C26:C29"/>
    <mergeCell ref="C30:C33"/>
    <mergeCell ref="C14:C17"/>
    <mergeCell ref="C45:C46"/>
    <mergeCell ref="A57:A66"/>
    <mergeCell ref="B57:B66"/>
    <mergeCell ref="A69:A92"/>
    <mergeCell ref="B69:B92"/>
    <mergeCell ref="B35:B55"/>
    <mergeCell ref="A35:A55"/>
  </mergeCells>
  <phoneticPr fontId="2" type="noConversion"/>
  <printOptions horizontalCentered="1"/>
  <pageMargins left="0.74803149606299213" right="0.74803149606299213" top="0.98425196850393704" bottom="0.98425196850393704" header="0" footer="0"/>
  <pageSetup paperSize="9" scale="41" fitToHeight="2" orientation="portrait" r:id="rId2"/>
  <headerFooter alignWithMargins="0"/>
  <rowBreaks count="1" manualBreakCount="1">
    <brk id="67" max="4"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K77"/>
  <sheetViews>
    <sheetView view="pageBreakPreview" zoomScale="70" zoomScaleNormal="66" zoomScaleSheetLayoutView="70" workbookViewId="0">
      <selection activeCell="E23" sqref="E23"/>
    </sheetView>
  </sheetViews>
  <sheetFormatPr defaultColWidth="9.109375" defaultRowHeight="17.399999999999999" x14ac:dyDescent="0.3"/>
  <cols>
    <col min="1" max="1" width="9.109375" style="59"/>
    <col min="2" max="2" width="9.109375" style="69"/>
    <col min="3" max="3" width="79.33203125" style="69" customWidth="1"/>
    <col min="4" max="4" width="25.6640625" style="70" customWidth="1"/>
    <col min="5" max="5" width="25.6640625" style="71" customWidth="1"/>
    <col min="6" max="6" width="2.44140625" style="68" hidden="1" customWidth="1"/>
    <col min="7" max="9" width="18.88671875" style="216" hidden="1" customWidth="1"/>
    <col min="10" max="10" width="13" style="223" hidden="1" customWidth="1"/>
    <col min="11" max="11" width="9.109375" style="68" hidden="1" customWidth="1"/>
    <col min="12" max="13" width="0" style="68" hidden="1" customWidth="1"/>
    <col min="14" max="16384" width="9.109375" style="68"/>
  </cols>
  <sheetData>
    <row r="1" spans="1:10" s="81" customFormat="1" ht="69.75" customHeight="1" x14ac:dyDescent="0.4">
      <c r="A1" s="389" t="s">
        <v>348</v>
      </c>
      <c r="B1" s="390"/>
      <c r="C1" s="390"/>
      <c r="D1" s="390"/>
      <c r="E1" s="390"/>
      <c r="G1" s="217"/>
      <c r="H1" s="217"/>
      <c r="I1" s="217"/>
      <c r="J1" s="222"/>
    </row>
    <row r="2" spans="1:10" s="81" customFormat="1" ht="20.100000000000001" customHeight="1" x14ac:dyDescent="0.4">
      <c r="A2" s="55"/>
      <c r="B2" s="3"/>
      <c r="C2" s="3"/>
      <c r="D2" s="3"/>
      <c r="E2" s="3"/>
      <c r="G2" s="217"/>
      <c r="H2" s="217"/>
      <c r="I2" s="217"/>
      <c r="J2" s="222"/>
    </row>
    <row r="3" spans="1:10" s="81" customFormat="1" ht="20.100000000000001" customHeight="1" x14ac:dyDescent="0.4">
      <c r="A3" s="56" t="s">
        <v>663</v>
      </c>
      <c r="B3" s="3"/>
      <c r="C3" s="3"/>
      <c r="D3" s="3"/>
      <c r="E3" s="3"/>
      <c r="G3" s="217"/>
      <c r="H3" s="217"/>
      <c r="I3" s="217"/>
      <c r="J3" s="222"/>
    </row>
    <row r="4" spans="1:10" s="81" customFormat="1" ht="20.100000000000001" customHeight="1" x14ac:dyDescent="0.4">
      <c r="A4" s="55"/>
      <c r="B4" s="3"/>
      <c r="C4" s="3"/>
      <c r="D4" s="3"/>
      <c r="E4" s="57"/>
      <c r="G4" s="217"/>
      <c r="H4" s="217"/>
      <c r="I4" s="217"/>
      <c r="J4" s="222"/>
    </row>
    <row r="5" spans="1:10" ht="35.1" customHeight="1" x14ac:dyDescent="0.3">
      <c r="A5" s="391" t="s">
        <v>187</v>
      </c>
      <c r="B5" s="391"/>
      <c r="C5" s="58" t="s">
        <v>188</v>
      </c>
      <c r="D5" s="392" t="s">
        <v>26</v>
      </c>
      <c r="E5" s="393" t="s">
        <v>27</v>
      </c>
      <c r="G5" s="376" t="s">
        <v>349</v>
      </c>
      <c r="H5" s="376" t="s">
        <v>277</v>
      </c>
      <c r="I5" s="376" t="s">
        <v>278</v>
      </c>
      <c r="J5" s="376" t="s">
        <v>297</v>
      </c>
    </row>
    <row r="6" spans="1:10" ht="37.950000000000003" customHeight="1" x14ac:dyDescent="0.3">
      <c r="A6" s="394" t="s">
        <v>22</v>
      </c>
      <c r="B6" s="395"/>
      <c r="C6" s="60" t="s">
        <v>32</v>
      </c>
      <c r="D6" s="392"/>
      <c r="E6" s="393"/>
      <c r="G6" s="376"/>
      <c r="H6" s="376"/>
      <c r="I6" s="376"/>
      <c r="J6" s="376" t="s">
        <v>297</v>
      </c>
    </row>
    <row r="7" spans="1:10" s="121" customFormat="1" ht="19.95" customHeight="1" x14ac:dyDescent="0.3">
      <c r="A7" s="397"/>
      <c r="B7" s="396" t="s">
        <v>29</v>
      </c>
      <c r="C7" s="380" t="s">
        <v>549</v>
      </c>
      <c r="D7" s="119" t="s">
        <v>33</v>
      </c>
      <c r="E7" s="120">
        <f>G7*1.01</f>
        <v>2002.8946400000002</v>
      </c>
      <c r="G7" s="213">
        <v>1983.0640000000001</v>
      </c>
      <c r="H7" s="213">
        <f>E7-G7</f>
        <v>19.83064000000013</v>
      </c>
      <c r="I7" s="214">
        <f>IFERROR(E7/G7*100,"-")</f>
        <v>101</v>
      </c>
      <c r="J7" s="228">
        <f>E7/60</f>
        <v>33.38157733333334</v>
      </c>
    </row>
    <row r="8" spans="1:10" s="121" customFormat="1" ht="19.95" customHeight="1" x14ac:dyDescent="0.3">
      <c r="A8" s="397"/>
      <c r="B8" s="397"/>
      <c r="C8" s="382"/>
      <c r="D8" s="119" t="s">
        <v>34</v>
      </c>
      <c r="E8" s="120">
        <f t="shared" ref="E8:E12" si="0">G8*1.01</f>
        <v>1661.5388800000001</v>
      </c>
      <c r="G8" s="213">
        <v>1645.088</v>
      </c>
      <c r="H8" s="213">
        <f t="shared" ref="H8:H17" si="1">E8-G8</f>
        <v>16.450880000000097</v>
      </c>
      <c r="I8" s="214">
        <f t="shared" ref="I8:I17" si="2">IFERROR(E8/G8*100,"-")</f>
        <v>101</v>
      </c>
      <c r="J8" s="228">
        <f>E8/60</f>
        <v>27.692314666666668</v>
      </c>
    </row>
    <row r="9" spans="1:10" s="121" customFormat="1" ht="19.95" customHeight="1" x14ac:dyDescent="0.3">
      <c r="A9" s="397"/>
      <c r="B9" s="397"/>
      <c r="C9" s="382"/>
      <c r="D9" s="119" t="s">
        <v>30</v>
      </c>
      <c r="E9" s="120">
        <f t="shared" si="0"/>
        <v>1661.5388800000001</v>
      </c>
      <c r="G9" s="213">
        <v>1645.088</v>
      </c>
      <c r="H9" s="213">
        <f t="shared" si="1"/>
        <v>16.450880000000097</v>
      </c>
      <c r="I9" s="214">
        <f t="shared" si="2"/>
        <v>101</v>
      </c>
      <c r="J9" s="228">
        <f>E9/60</f>
        <v>27.692314666666668</v>
      </c>
    </row>
    <row r="10" spans="1:10" s="121" customFormat="1" x14ac:dyDescent="0.3">
      <c r="A10" s="398"/>
      <c r="B10" s="398"/>
      <c r="C10" s="381"/>
      <c r="D10" s="104" t="s">
        <v>31</v>
      </c>
      <c r="E10" s="120">
        <f t="shared" si="0"/>
        <v>1977.1901400000002</v>
      </c>
      <c r="G10" s="213">
        <v>1957.614</v>
      </c>
      <c r="H10" s="213">
        <f t="shared" si="1"/>
        <v>19.576140000000123</v>
      </c>
      <c r="I10" s="214">
        <f t="shared" si="2"/>
        <v>101</v>
      </c>
      <c r="J10" s="228">
        <f>E10/60</f>
        <v>32.953169000000003</v>
      </c>
    </row>
    <row r="11" spans="1:10" ht="36.75" customHeight="1" x14ac:dyDescent="0.3">
      <c r="A11" s="63"/>
      <c r="B11" s="64"/>
      <c r="C11" s="65" t="s">
        <v>35</v>
      </c>
      <c r="D11" s="66"/>
      <c r="E11" s="85"/>
      <c r="G11" s="213"/>
      <c r="H11" s="213"/>
      <c r="I11" s="214"/>
      <c r="J11" s="228"/>
    </row>
    <row r="12" spans="1:10" s="121" customFormat="1" ht="19.2" customHeight="1" x14ac:dyDescent="0.3">
      <c r="A12" s="122"/>
      <c r="B12" s="123"/>
      <c r="C12" s="86" t="s">
        <v>549</v>
      </c>
      <c r="D12" s="124" t="s">
        <v>33</v>
      </c>
      <c r="E12" s="120">
        <f t="shared" si="0"/>
        <v>4036.1411536000001</v>
      </c>
      <c r="G12" s="213">
        <v>3996.1793600000001</v>
      </c>
      <c r="H12" s="213">
        <f t="shared" si="1"/>
        <v>39.961793599999964</v>
      </c>
      <c r="I12" s="214">
        <f t="shared" si="2"/>
        <v>101</v>
      </c>
      <c r="J12" s="228">
        <f>E12/60</f>
        <v>67.269019226666671</v>
      </c>
    </row>
    <row r="13" spans="1:10" ht="34.5" customHeight="1" x14ac:dyDescent="0.3">
      <c r="A13" s="63"/>
      <c r="B13" s="64"/>
      <c r="C13" s="65" t="s">
        <v>36</v>
      </c>
      <c r="D13" s="66"/>
      <c r="E13" s="67"/>
      <c r="G13" s="213"/>
      <c r="H13" s="213"/>
      <c r="I13" s="214"/>
      <c r="J13" s="224"/>
    </row>
    <row r="14" spans="1:10" x14ac:dyDescent="0.3">
      <c r="G14" s="213"/>
      <c r="H14" s="213"/>
      <c r="I14" s="214"/>
      <c r="J14" s="224"/>
    </row>
    <row r="15" spans="1:10" ht="34.799999999999997" x14ac:dyDescent="0.3">
      <c r="A15" s="63"/>
      <c r="B15" s="72"/>
      <c r="C15" s="73" t="s">
        <v>235</v>
      </c>
      <c r="D15" s="74"/>
      <c r="E15" s="75"/>
      <c r="G15" s="213"/>
      <c r="H15" s="213"/>
      <c r="I15" s="214"/>
      <c r="J15" s="224"/>
    </row>
    <row r="16" spans="1:10" x14ac:dyDescent="0.3">
      <c r="A16" s="399"/>
      <c r="B16" s="399"/>
      <c r="C16" s="114" t="s">
        <v>173</v>
      </c>
      <c r="D16" s="115"/>
      <c r="E16" s="125">
        <v>8.43</v>
      </c>
      <c r="G16" s="213">
        <v>8.43</v>
      </c>
      <c r="H16" s="213">
        <f t="shared" si="1"/>
        <v>0</v>
      </c>
      <c r="I16" s="214">
        <f t="shared" si="2"/>
        <v>100</v>
      </c>
      <c r="J16" s="224"/>
    </row>
    <row r="17" spans="1:10" x14ac:dyDescent="0.3">
      <c r="A17" s="400"/>
      <c r="B17" s="400"/>
      <c r="C17" s="114" t="s">
        <v>174</v>
      </c>
      <c r="D17" s="115"/>
      <c r="E17" s="125">
        <v>55</v>
      </c>
      <c r="G17" s="213">
        <v>55</v>
      </c>
      <c r="H17" s="213">
        <f t="shared" si="1"/>
        <v>0</v>
      </c>
      <c r="I17" s="214">
        <f t="shared" si="2"/>
        <v>100</v>
      </c>
      <c r="J17" s="224"/>
    </row>
    <row r="18" spans="1:10" x14ac:dyDescent="0.3">
      <c r="C18" s="114" t="s">
        <v>665</v>
      </c>
      <c r="D18" s="114"/>
      <c r="E18" s="100">
        <v>6</v>
      </c>
      <c r="J18" s="224"/>
    </row>
    <row r="19" spans="1:10" x14ac:dyDescent="0.3">
      <c r="D19" s="70" t="s">
        <v>343</v>
      </c>
      <c r="J19" s="224"/>
    </row>
    <row r="20" spans="1:10" x14ac:dyDescent="0.3">
      <c r="D20" s="70" t="s">
        <v>344</v>
      </c>
      <c r="J20" s="224"/>
    </row>
    <row r="21" spans="1:10" s="59" customFormat="1" ht="54" customHeight="1" x14ac:dyDescent="0.3">
      <c r="A21" s="377"/>
      <c r="B21" s="378"/>
      <c r="C21" s="378"/>
      <c r="D21" s="378"/>
      <c r="E21" s="378"/>
      <c r="G21" s="215"/>
      <c r="H21" s="215"/>
      <c r="I21" s="215"/>
      <c r="J21" s="224"/>
    </row>
    <row r="22" spans="1:10" x14ac:dyDescent="0.3">
      <c r="J22" s="224"/>
    </row>
    <row r="23" spans="1:10" x14ac:dyDescent="0.3">
      <c r="J23" s="224"/>
    </row>
    <row r="24" spans="1:10" x14ac:dyDescent="0.3">
      <c r="J24" s="224"/>
    </row>
    <row r="25" spans="1:10" x14ac:dyDescent="0.3">
      <c r="J25" s="224"/>
    </row>
    <row r="26" spans="1:10" x14ac:dyDescent="0.3">
      <c r="J26" s="224"/>
    </row>
    <row r="27" spans="1:10" x14ac:dyDescent="0.3">
      <c r="J27" s="224"/>
    </row>
    <row r="28" spans="1:10" x14ac:dyDescent="0.3">
      <c r="J28" s="224"/>
    </row>
    <row r="29" spans="1:10" x14ac:dyDescent="0.3">
      <c r="J29" s="224"/>
    </row>
    <row r="30" spans="1:10" x14ac:dyDescent="0.3">
      <c r="J30" s="224"/>
    </row>
    <row r="31" spans="1:10" x14ac:dyDescent="0.3">
      <c r="J31" s="224"/>
    </row>
    <row r="32" spans="1:10" x14ac:dyDescent="0.3">
      <c r="J32" s="224"/>
    </row>
    <row r="33" spans="10:10" x14ac:dyDescent="0.3">
      <c r="J33" s="224"/>
    </row>
    <row r="34" spans="10:10" x14ac:dyDescent="0.3">
      <c r="J34" s="224"/>
    </row>
    <row r="35" spans="10:10" x14ac:dyDescent="0.3">
      <c r="J35" s="224"/>
    </row>
    <row r="36" spans="10:10" x14ac:dyDescent="0.3">
      <c r="J36" s="224"/>
    </row>
    <row r="37" spans="10:10" x14ac:dyDescent="0.3">
      <c r="J37" s="224"/>
    </row>
    <row r="38" spans="10:10" x14ac:dyDescent="0.3">
      <c r="J38" s="224"/>
    </row>
    <row r="39" spans="10:10" x14ac:dyDescent="0.3">
      <c r="J39" s="224"/>
    </row>
    <row r="40" spans="10:10" x14ac:dyDescent="0.3">
      <c r="J40" s="224"/>
    </row>
    <row r="41" spans="10:10" x14ac:dyDescent="0.3">
      <c r="J41" s="224"/>
    </row>
    <row r="42" spans="10:10" x14ac:dyDescent="0.3">
      <c r="J42" s="224"/>
    </row>
    <row r="43" spans="10:10" x14ac:dyDescent="0.3">
      <c r="J43" s="224"/>
    </row>
    <row r="44" spans="10:10" x14ac:dyDescent="0.3">
      <c r="J44" s="224"/>
    </row>
    <row r="45" spans="10:10" x14ac:dyDescent="0.3">
      <c r="J45" s="224"/>
    </row>
    <row r="46" spans="10:10" x14ac:dyDescent="0.3">
      <c r="J46" s="224"/>
    </row>
    <row r="47" spans="10:10" x14ac:dyDescent="0.3">
      <c r="J47" s="224"/>
    </row>
    <row r="48" spans="10:10" x14ac:dyDescent="0.3">
      <c r="J48" s="224"/>
    </row>
    <row r="49" spans="10:10" x14ac:dyDescent="0.3">
      <c r="J49" s="224"/>
    </row>
    <row r="50" spans="10:10" x14ac:dyDescent="0.3">
      <c r="J50" s="224"/>
    </row>
    <row r="51" spans="10:10" x14ac:dyDescent="0.3">
      <c r="J51" s="224"/>
    </row>
    <row r="52" spans="10:10" x14ac:dyDescent="0.3">
      <c r="J52" s="224"/>
    </row>
    <row r="53" spans="10:10" x14ac:dyDescent="0.3">
      <c r="J53" s="224"/>
    </row>
    <row r="54" spans="10:10" x14ac:dyDescent="0.3">
      <c r="J54" s="224"/>
    </row>
    <row r="55" spans="10:10" x14ac:dyDescent="0.3">
      <c r="J55" s="224"/>
    </row>
    <row r="56" spans="10:10" x14ac:dyDescent="0.3">
      <c r="J56" s="224"/>
    </row>
    <row r="57" spans="10:10" x14ac:dyDescent="0.3">
      <c r="J57" s="224"/>
    </row>
    <row r="58" spans="10:10" x14ac:dyDescent="0.3">
      <c r="J58" s="224"/>
    </row>
    <row r="59" spans="10:10" x14ac:dyDescent="0.3">
      <c r="J59" s="224"/>
    </row>
    <row r="60" spans="10:10" x14ac:dyDescent="0.3">
      <c r="J60" s="224"/>
    </row>
    <row r="61" spans="10:10" x14ac:dyDescent="0.3">
      <c r="J61" s="224"/>
    </row>
    <row r="62" spans="10:10" x14ac:dyDescent="0.3">
      <c r="J62" s="224"/>
    </row>
    <row r="63" spans="10:10" x14ac:dyDescent="0.3">
      <c r="J63" s="224"/>
    </row>
    <row r="64" spans="10:10" x14ac:dyDescent="0.3">
      <c r="J64" s="224"/>
    </row>
    <row r="65" spans="10:10" x14ac:dyDescent="0.3">
      <c r="J65" s="224"/>
    </row>
    <row r="66" spans="10:10" x14ac:dyDescent="0.3">
      <c r="J66" s="224"/>
    </row>
    <row r="67" spans="10:10" x14ac:dyDescent="0.3">
      <c r="J67" s="224"/>
    </row>
    <row r="68" spans="10:10" x14ac:dyDescent="0.3">
      <c r="J68" s="224"/>
    </row>
    <row r="69" spans="10:10" x14ac:dyDescent="0.3">
      <c r="J69" s="224"/>
    </row>
    <row r="70" spans="10:10" x14ac:dyDescent="0.3">
      <c r="J70" s="224"/>
    </row>
    <row r="71" spans="10:10" x14ac:dyDescent="0.3">
      <c r="J71" s="224"/>
    </row>
    <row r="72" spans="10:10" x14ac:dyDescent="0.3">
      <c r="J72" s="224"/>
    </row>
    <row r="73" spans="10:10" x14ac:dyDescent="0.3">
      <c r="J73" s="224"/>
    </row>
    <row r="74" spans="10:10" x14ac:dyDescent="0.3">
      <c r="J74" s="224"/>
    </row>
    <row r="75" spans="10:10" x14ac:dyDescent="0.3">
      <c r="J75" s="224"/>
    </row>
    <row r="76" spans="10:10" x14ac:dyDescent="0.3">
      <c r="J76" s="224"/>
    </row>
    <row r="77" spans="10:10" x14ac:dyDescent="0.3">
      <c r="J77" s="224"/>
    </row>
  </sheetData>
  <customSheetViews>
    <customSheetView guid="{839003FA-3055-4E28-826D-0A2EF77DACBD}" scale="70" showPageBreaks="1" fitToPage="1" printArea="1" view="pageBreakPreview">
      <selection activeCell="C15" sqref="C15"/>
      <pageMargins left="0.75" right="0.75" top="0.98425196850393704" bottom="0.98425196850393704" header="0" footer="0"/>
      <printOptions horizontalCentered="1"/>
      <pageSetup paperSize="9" scale="59" orientation="portrait" r:id="rId1"/>
      <headerFooter alignWithMargins="0"/>
    </customSheetView>
  </customSheetViews>
  <mergeCells count="15">
    <mergeCell ref="A21:E21"/>
    <mergeCell ref="B7:B10"/>
    <mergeCell ref="A7:A10"/>
    <mergeCell ref="A16:A17"/>
    <mergeCell ref="B16:B17"/>
    <mergeCell ref="C7:C10"/>
    <mergeCell ref="J5:J6"/>
    <mergeCell ref="A1:E1"/>
    <mergeCell ref="A5:B5"/>
    <mergeCell ref="D5:D6"/>
    <mergeCell ref="E5:E6"/>
    <mergeCell ref="A6:B6"/>
    <mergeCell ref="G5:G6"/>
    <mergeCell ref="H5:H6"/>
    <mergeCell ref="I5:I6"/>
  </mergeCells>
  <phoneticPr fontId="2" type="noConversion"/>
  <printOptions horizontalCentered="1"/>
  <pageMargins left="0.75" right="0.75" top="0.98425196850393704" bottom="0.98425196850393704" header="0" footer="0"/>
  <pageSetup paperSize="9" scale="59" orientation="portrait" r:id="rId2"/>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K41"/>
  <sheetViews>
    <sheetView view="pageBreakPreview" zoomScale="70" zoomScaleNormal="66" zoomScaleSheetLayoutView="70" workbookViewId="0">
      <selection activeCell="A2" sqref="A2"/>
    </sheetView>
  </sheetViews>
  <sheetFormatPr defaultColWidth="9.109375" defaultRowHeight="17.399999999999999" x14ac:dyDescent="0.3"/>
  <cols>
    <col min="1" max="1" width="9.109375" style="59"/>
    <col min="2" max="2" width="9.109375" style="69"/>
    <col min="3" max="3" width="81.33203125" style="69" customWidth="1"/>
    <col min="4" max="4" width="25.6640625" style="70" customWidth="1"/>
    <col min="5" max="5" width="25.6640625" style="71" customWidth="1"/>
    <col min="6" max="6" width="2.44140625" style="68" hidden="1" customWidth="1"/>
    <col min="7" max="9" width="18.88671875" style="216" hidden="1" customWidth="1"/>
    <col min="10" max="10" width="13" style="223" hidden="1" customWidth="1"/>
    <col min="11" max="11" width="9.109375" style="68" hidden="1" customWidth="1"/>
    <col min="12" max="13" width="0" style="68" hidden="1" customWidth="1"/>
    <col min="14" max="16384" width="9.109375" style="68"/>
  </cols>
  <sheetData>
    <row r="1" spans="1:10" s="81" customFormat="1" ht="69.75" customHeight="1" x14ac:dyDescent="0.4">
      <c r="A1" s="389" t="s">
        <v>348</v>
      </c>
      <c r="B1" s="390"/>
      <c r="C1" s="390"/>
      <c r="D1" s="390"/>
      <c r="E1" s="390"/>
      <c r="G1" s="217"/>
      <c r="H1" s="217"/>
      <c r="I1" s="217"/>
      <c r="J1" s="222"/>
    </row>
    <row r="2" spans="1:10" s="81" customFormat="1" ht="20.100000000000001" customHeight="1" x14ac:dyDescent="0.4">
      <c r="A2" s="55"/>
      <c r="B2" s="3"/>
      <c r="C2" s="3"/>
      <c r="D2" s="3"/>
      <c r="E2" s="3"/>
      <c r="G2" s="217"/>
      <c r="H2" s="217"/>
      <c r="I2" s="217"/>
      <c r="J2" s="222"/>
    </row>
    <row r="3" spans="1:10" s="81" customFormat="1" ht="20.100000000000001" customHeight="1" x14ac:dyDescent="0.4">
      <c r="A3" s="56" t="s">
        <v>663</v>
      </c>
      <c r="B3" s="3"/>
      <c r="C3" s="3"/>
      <c r="D3" s="3"/>
      <c r="E3" s="3"/>
      <c r="G3" s="217"/>
      <c r="H3" s="217"/>
      <c r="I3" s="217"/>
      <c r="J3" s="222"/>
    </row>
    <row r="4" spans="1:10" s="81" customFormat="1" ht="20.100000000000001" customHeight="1" x14ac:dyDescent="0.4">
      <c r="A4" s="55"/>
      <c r="B4" s="3"/>
      <c r="C4" s="3"/>
      <c r="D4" s="3"/>
      <c r="E4" s="57"/>
      <c r="G4" s="217"/>
      <c r="H4" s="217"/>
      <c r="I4" s="217"/>
      <c r="J4" s="222"/>
    </row>
    <row r="5" spans="1:10" ht="35.1" customHeight="1" x14ac:dyDescent="0.3">
      <c r="A5" s="391" t="s">
        <v>187</v>
      </c>
      <c r="B5" s="391"/>
      <c r="C5" s="58" t="s">
        <v>188</v>
      </c>
      <c r="D5" s="433" t="s">
        <v>26</v>
      </c>
      <c r="E5" s="435" t="s">
        <v>27</v>
      </c>
      <c r="G5" s="504" t="s">
        <v>349</v>
      </c>
      <c r="H5" s="376" t="s">
        <v>277</v>
      </c>
      <c r="I5" s="376" t="s">
        <v>278</v>
      </c>
      <c r="J5" s="376" t="s">
        <v>297</v>
      </c>
    </row>
    <row r="6" spans="1:10" ht="37.950000000000003" customHeight="1" x14ac:dyDescent="0.3">
      <c r="A6" s="394" t="s">
        <v>23</v>
      </c>
      <c r="B6" s="395"/>
      <c r="C6" s="60" t="s">
        <v>32</v>
      </c>
      <c r="D6" s="434"/>
      <c r="E6" s="436"/>
      <c r="G6" s="504"/>
      <c r="H6" s="376"/>
      <c r="I6" s="376"/>
      <c r="J6" s="376" t="s">
        <v>297</v>
      </c>
    </row>
    <row r="7" spans="1:10" x14ac:dyDescent="0.3">
      <c r="A7" s="387"/>
      <c r="B7" s="396" t="s">
        <v>29</v>
      </c>
      <c r="C7" s="410" t="s">
        <v>654</v>
      </c>
      <c r="D7" s="61" t="s">
        <v>33</v>
      </c>
      <c r="E7" s="306">
        <v>2120</v>
      </c>
      <c r="G7" s="213">
        <v>2120</v>
      </c>
      <c r="H7" s="213">
        <f>E7-G7</f>
        <v>0</v>
      </c>
      <c r="I7" s="214">
        <f>IFERROR(E7/G7*100,"-")</f>
        <v>100</v>
      </c>
      <c r="J7" s="227">
        <f>E7/60</f>
        <v>35.333333333333336</v>
      </c>
    </row>
    <row r="8" spans="1:10" x14ac:dyDescent="0.3">
      <c r="A8" s="387"/>
      <c r="B8" s="397"/>
      <c r="C8" s="411"/>
      <c r="D8" s="61" t="s">
        <v>34</v>
      </c>
      <c r="E8" s="306">
        <v>2120</v>
      </c>
      <c r="G8" s="213">
        <v>2120</v>
      </c>
      <c r="H8" s="213">
        <f t="shared" ref="H8:H32" si="0">E8-G8</f>
        <v>0</v>
      </c>
      <c r="I8" s="214">
        <f t="shared" ref="I8:I32" si="1">IFERROR(E8/G8*100,"-")</f>
        <v>100</v>
      </c>
      <c r="J8" s="227">
        <f t="shared" ref="J8:J26" si="2">E8/60</f>
        <v>35.333333333333336</v>
      </c>
    </row>
    <row r="9" spans="1:10" x14ac:dyDescent="0.3">
      <c r="A9" s="387"/>
      <c r="B9" s="397"/>
      <c r="C9" s="412"/>
      <c r="D9" s="61" t="s">
        <v>30</v>
      </c>
      <c r="E9" s="306">
        <v>2120</v>
      </c>
      <c r="G9" s="213">
        <v>2120</v>
      </c>
      <c r="H9" s="213">
        <f t="shared" si="0"/>
        <v>0</v>
      </c>
      <c r="I9" s="214">
        <f t="shared" si="1"/>
        <v>100</v>
      </c>
      <c r="J9" s="227">
        <f t="shared" si="2"/>
        <v>35.333333333333336</v>
      </c>
    </row>
    <row r="10" spans="1:10" ht="17.399999999999999" customHeight="1" x14ac:dyDescent="0.3">
      <c r="A10" s="387"/>
      <c r="B10" s="397"/>
      <c r="C10" s="410" t="s">
        <v>655</v>
      </c>
      <c r="D10" s="61" t="s">
        <v>33</v>
      </c>
      <c r="E10" s="306">
        <v>1210</v>
      </c>
      <c r="G10" s="213">
        <v>1210</v>
      </c>
      <c r="H10" s="213">
        <f t="shared" si="0"/>
        <v>0</v>
      </c>
      <c r="I10" s="214">
        <f t="shared" si="1"/>
        <v>100</v>
      </c>
      <c r="J10" s="227">
        <f t="shared" si="2"/>
        <v>20.166666666666668</v>
      </c>
    </row>
    <row r="11" spans="1:10" ht="17.399999999999999" customHeight="1" x14ac:dyDescent="0.3">
      <c r="A11" s="387"/>
      <c r="B11" s="397"/>
      <c r="C11" s="411"/>
      <c r="D11" s="61" t="s">
        <v>34</v>
      </c>
      <c r="E11" s="306">
        <v>1210</v>
      </c>
      <c r="G11" s="213">
        <v>1210</v>
      </c>
      <c r="H11" s="213">
        <f t="shared" si="0"/>
        <v>0</v>
      </c>
      <c r="I11" s="214">
        <f t="shared" si="1"/>
        <v>100</v>
      </c>
      <c r="J11" s="227">
        <f t="shared" si="2"/>
        <v>20.166666666666668</v>
      </c>
    </row>
    <row r="12" spans="1:10" ht="17.399999999999999" customHeight="1" x14ac:dyDescent="0.3">
      <c r="A12" s="387"/>
      <c r="B12" s="397"/>
      <c r="C12" s="412"/>
      <c r="D12" s="61" t="s">
        <v>30</v>
      </c>
      <c r="E12" s="306">
        <v>1210</v>
      </c>
      <c r="G12" s="213">
        <v>1210</v>
      </c>
      <c r="H12" s="213">
        <f t="shared" si="0"/>
        <v>0</v>
      </c>
      <c r="I12" s="214">
        <f t="shared" si="1"/>
        <v>100</v>
      </c>
      <c r="J12" s="227">
        <f t="shared" si="2"/>
        <v>20.166666666666668</v>
      </c>
    </row>
    <row r="13" spans="1:10" ht="18" customHeight="1" x14ac:dyDescent="0.3">
      <c r="A13" s="387"/>
      <c r="B13" s="397"/>
      <c r="C13" s="410" t="s">
        <v>656</v>
      </c>
      <c r="D13" s="61" t="s">
        <v>34</v>
      </c>
      <c r="E13" s="306">
        <v>1210</v>
      </c>
      <c r="G13" s="213">
        <v>1210</v>
      </c>
      <c r="H13" s="213">
        <f>E13-G13</f>
        <v>0</v>
      </c>
      <c r="I13" s="214">
        <f>IFERROR(E13/G13*100,"-")</f>
        <v>100</v>
      </c>
      <c r="J13" s="227">
        <f>E13/60</f>
        <v>20.166666666666668</v>
      </c>
    </row>
    <row r="14" spans="1:10" ht="17.399999999999999" customHeight="1" x14ac:dyDescent="0.3">
      <c r="A14" s="387"/>
      <c r="B14" s="397"/>
      <c r="C14" s="411"/>
      <c r="D14" s="61" t="s">
        <v>30</v>
      </c>
      <c r="E14" s="306">
        <v>1210</v>
      </c>
      <c r="G14" s="213">
        <v>1210</v>
      </c>
      <c r="H14" s="213">
        <f>E14-G14</f>
        <v>0</v>
      </c>
      <c r="I14" s="214">
        <f>IFERROR(E14/G14*100,"-")</f>
        <v>100</v>
      </c>
      <c r="J14" s="227">
        <f>E14/60</f>
        <v>20.166666666666668</v>
      </c>
    </row>
    <row r="15" spans="1:10" ht="36" customHeight="1" x14ac:dyDescent="0.3">
      <c r="A15" s="63"/>
      <c r="B15" s="64"/>
      <c r="C15" s="113" t="s">
        <v>35</v>
      </c>
      <c r="D15" s="66"/>
      <c r="E15" s="85"/>
      <c r="G15" s="213"/>
      <c r="H15" s="213"/>
      <c r="I15" s="214"/>
      <c r="J15" s="227"/>
    </row>
    <row r="16" spans="1:10" ht="17.399999999999999" customHeight="1" x14ac:dyDescent="0.3">
      <c r="A16" s="396"/>
      <c r="B16" s="437"/>
      <c r="C16" s="380" t="s">
        <v>550</v>
      </c>
      <c r="D16" s="82" t="s">
        <v>33</v>
      </c>
      <c r="E16" s="306">
        <v>2120</v>
      </c>
      <c r="G16" s="213">
        <v>2120</v>
      </c>
      <c r="H16" s="213">
        <f t="shared" si="0"/>
        <v>0</v>
      </c>
      <c r="I16" s="214">
        <f t="shared" si="1"/>
        <v>100</v>
      </c>
      <c r="J16" s="227">
        <f t="shared" si="2"/>
        <v>35.333333333333336</v>
      </c>
    </row>
    <row r="17" spans="1:10" ht="17.399999999999999" customHeight="1" x14ac:dyDescent="0.3">
      <c r="A17" s="397"/>
      <c r="B17" s="438"/>
      <c r="C17" s="382"/>
      <c r="D17" s="82" t="s">
        <v>34</v>
      </c>
      <c r="E17" s="306">
        <v>2120</v>
      </c>
      <c r="G17" s="213">
        <v>2120</v>
      </c>
      <c r="H17" s="213">
        <f t="shared" si="0"/>
        <v>0</v>
      </c>
      <c r="I17" s="214">
        <f t="shared" si="1"/>
        <v>100</v>
      </c>
      <c r="J17" s="227">
        <f t="shared" si="2"/>
        <v>35.333333333333336</v>
      </c>
    </row>
    <row r="18" spans="1:10" x14ac:dyDescent="0.3">
      <c r="A18" s="397"/>
      <c r="B18" s="438"/>
      <c r="C18" s="382"/>
      <c r="D18" s="82" t="s">
        <v>30</v>
      </c>
      <c r="E18" s="306">
        <v>2120</v>
      </c>
      <c r="G18" s="213">
        <v>2120</v>
      </c>
      <c r="H18" s="213">
        <f t="shared" si="0"/>
        <v>0</v>
      </c>
      <c r="I18" s="214">
        <f t="shared" si="1"/>
        <v>100</v>
      </c>
      <c r="J18" s="227">
        <f t="shared" si="2"/>
        <v>35.333333333333336</v>
      </c>
    </row>
    <row r="19" spans="1:10" ht="17.399999999999999" customHeight="1" x14ac:dyDescent="0.3">
      <c r="A19" s="397"/>
      <c r="B19" s="438"/>
      <c r="C19" s="382"/>
      <c r="D19" s="1" t="s">
        <v>31</v>
      </c>
      <c r="E19" s="306">
        <v>2120</v>
      </c>
      <c r="G19" s="213">
        <v>2120</v>
      </c>
      <c r="H19" s="213">
        <f t="shared" si="0"/>
        <v>0</v>
      </c>
      <c r="I19" s="214">
        <f t="shared" si="1"/>
        <v>100</v>
      </c>
      <c r="J19" s="227">
        <f t="shared" si="2"/>
        <v>35.333333333333336</v>
      </c>
    </row>
    <row r="20" spans="1:10" ht="17.399999999999999" customHeight="1" x14ac:dyDescent="0.3">
      <c r="A20" s="397"/>
      <c r="B20" s="438"/>
      <c r="C20" s="381"/>
      <c r="D20" s="1" t="s">
        <v>73</v>
      </c>
      <c r="E20" s="306">
        <v>2120</v>
      </c>
      <c r="G20" s="213">
        <v>2120</v>
      </c>
      <c r="H20" s="213">
        <f t="shared" si="0"/>
        <v>0</v>
      </c>
      <c r="I20" s="214">
        <f t="shared" si="1"/>
        <v>100</v>
      </c>
      <c r="J20" s="227">
        <f t="shared" si="2"/>
        <v>35.333333333333336</v>
      </c>
    </row>
    <row r="21" spans="1:10" ht="17.399999999999999" customHeight="1" x14ac:dyDescent="0.3">
      <c r="A21" s="397"/>
      <c r="B21" s="438"/>
      <c r="C21" s="380" t="s">
        <v>552</v>
      </c>
      <c r="D21" s="61" t="s">
        <v>33</v>
      </c>
      <c r="E21" s="306">
        <v>2200</v>
      </c>
      <c r="G21" s="213">
        <v>2200</v>
      </c>
      <c r="H21" s="213">
        <f t="shared" si="0"/>
        <v>0</v>
      </c>
      <c r="I21" s="214">
        <f t="shared" si="1"/>
        <v>100</v>
      </c>
      <c r="J21" s="227">
        <f t="shared" si="2"/>
        <v>36.666666666666664</v>
      </c>
    </row>
    <row r="22" spans="1:10" ht="17.399999999999999" customHeight="1" x14ac:dyDescent="0.3">
      <c r="A22" s="397"/>
      <c r="B22" s="438"/>
      <c r="C22" s="381"/>
      <c r="D22" s="61" t="s">
        <v>34</v>
      </c>
      <c r="E22" s="306">
        <v>2200</v>
      </c>
      <c r="G22" s="213">
        <v>2200</v>
      </c>
      <c r="H22" s="213">
        <f t="shared" si="0"/>
        <v>0</v>
      </c>
      <c r="I22" s="214">
        <f t="shared" si="1"/>
        <v>100</v>
      </c>
      <c r="J22" s="227">
        <f t="shared" si="2"/>
        <v>36.666666666666664</v>
      </c>
    </row>
    <row r="23" spans="1:10" ht="18.600000000000001" customHeight="1" x14ac:dyDescent="0.3">
      <c r="A23" s="397"/>
      <c r="B23" s="438"/>
      <c r="C23" s="380" t="s">
        <v>551</v>
      </c>
      <c r="D23" s="266" t="s">
        <v>33</v>
      </c>
      <c r="E23" s="306">
        <v>1260</v>
      </c>
      <c r="G23" s="213">
        <v>1260</v>
      </c>
      <c r="H23" s="213">
        <f t="shared" ref="H23:H24" si="3">E23-G23</f>
        <v>0</v>
      </c>
      <c r="I23" s="214">
        <f t="shared" ref="I23:I24" si="4">IFERROR(E23/G23*100,"-")</f>
        <v>100</v>
      </c>
      <c r="J23" s="227">
        <f t="shared" ref="J23:J24" si="5">E23/60</f>
        <v>21</v>
      </c>
    </row>
    <row r="24" spans="1:10" ht="19.2" customHeight="1" x14ac:dyDescent="0.3">
      <c r="A24" s="397"/>
      <c r="B24" s="438"/>
      <c r="C24" s="381"/>
      <c r="D24" s="266" t="s">
        <v>34</v>
      </c>
      <c r="E24" s="306">
        <v>1260</v>
      </c>
      <c r="G24" s="213">
        <v>1260</v>
      </c>
      <c r="H24" s="213">
        <f t="shared" si="3"/>
        <v>0</v>
      </c>
      <c r="I24" s="214">
        <f t="shared" si="4"/>
        <v>100</v>
      </c>
      <c r="J24" s="227">
        <f t="shared" si="5"/>
        <v>21</v>
      </c>
    </row>
    <row r="25" spans="1:10" ht="17.399999999999999" customHeight="1" x14ac:dyDescent="0.3">
      <c r="A25" s="397"/>
      <c r="B25" s="438"/>
      <c r="C25" s="380" t="s">
        <v>661</v>
      </c>
      <c r="D25" s="61" t="s">
        <v>33</v>
      </c>
      <c r="E25" s="306">
        <v>2200</v>
      </c>
      <c r="G25" s="213">
        <v>2200</v>
      </c>
      <c r="H25" s="213">
        <f t="shared" si="0"/>
        <v>0</v>
      </c>
      <c r="I25" s="214">
        <f t="shared" si="1"/>
        <v>100</v>
      </c>
      <c r="J25" s="227">
        <f t="shared" si="2"/>
        <v>36.666666666666664</v>
      </c>
    </row>
    <row r="26" spans="1:10" ht="17.399999999999999" customHeight="1" x14ac:dyDescent="0.3">
      <c r="A26" s="397"/>
      <c r="B26" s="438"/>
      <c r="C26" s="381"/>
      <c r="D26" s="61" t="s">
        <v>34</v>
      </c>
      <c r="E26" s="306">
        <v>2200</v>
      </c>
      <c r="G26" s="213">
        <v>2200</v>
      </c>
      <c r="H26" s="213">
        <f t="shared" si="0"/>
        <v>0</v>
      </c>
      <c r="I26" s="214">
        <f t="shared" si="1"/>
        <v>100</v>
      </c>
      <c r="J26" s="227">
        <f t="shared" si="2"/>
        <v>36.666666666666664</v>
      </c>
    </row>
    <row r="27" spans="1:10" ht="37.5" customHeight="1" x14ac:dyDescent="0.3">
      <c r="A27" s="63"/>
      <c r="B27" s="64"/>
      <c r="C27" s="65" t="s">
        <v>36</v>
      </c>
      <c r="D27" s="66"/>
      <c r="E27" s="85"/>
      <c r="G27" s="213"/>
      <c r="H27" s="213"/>
      <c r="I27" s="214"/>
    </row>
    <row r="28" spans="1:10" ht="17.399999999999999" customHeight="1" x14ac:dyDescent="0.3">
      <c r="A28" s="445"/>
      <c r="B28" s="399"/>
      <c r="C28" s="114" t="s">
        <v>75</v>
      </c>
      <c r="D28" s="115"/>
      <c r="E28" s="306">
        <v>1880</v>
      </c>
      <c r="G28" s="213">
        <v>1880</v>
      </c>
      <c r="H28" s="213">
        <f t="shared" si="0"/>
        <v>0</v>
      </c>
      <c r="I28" s="214">
        <f t="shared" si="1"/>
        <v>100</v>
      </c>
    </row>
    <row r="29" spans="1:10" ht="17.399999999999999" customHeight="1" x14ac:dyDescent="0.3">
      <c r="A29" s="476"/>
      <c r="B29" s="453"/>
      <c r="C29" s="116" t="s">
        <v>76</v>
      </c>
      <c r="D29" s="115"/>
      <c r="E29" s="306">
        <v>1500</v>
      </c>
      <c r="G29" s="213">
        <v>1880</v>
      </c>
      <c r="H29" s="213">
        <f t="shared" si="0"/>
        <v>-380</v>
      </c>
      <c r="I29" s="214">
        <f t="shared" si="1"/>
        <v>79.787234042553195</v>
      </c>
    </row>
    <row r="30" spans="1:10" x14ac:dyDescent="0.3">
      <c r="A30" s="476"/>
      <c r="B30" s="453"/>
      <c r="C30" s="116" t="s">
        <v>77</v>
      </c>
      <c r="D30" s="89"/>
      <c r="E30" s="306">
        <v>3920</v>
      </c>
      <c r="G30" s="213">
        <v>3920</v>
      </c>
      <c r="H30" s="213">
        <f t="shared" si="0"/>
        <v>0</v>
      </c>
      <c r="I30" s="214">
        <f t="shared" si="1"/>
        <v>100</v>
      </c>
    </row>
    <row r="31" spans="1:10" x14ac:dyDescent="0.3">
      <c r="A31" s="476"/>
      <c r="B31" s="453"/>
      <c r="C31" s="116" t="s">
        <v>292</v>
      </c>
      <c r="D31" s="117"/>
      <c r="E31" s="306">
        <v>1300</v>
      </c>
      <c r="G31" s="213">
        <v>1300</v>
      </c>
      <c r="H31" s="213">
        <f t="shared" si="0"/>
        <v>0</v>
      </c>
      <c r="I31" s="214">
        <f t="shared" si="1"/>
        <v>100</v>
      </c>
    </row>
    <row r="32" spans="1:10" x14ac:dyDescent="0.3">
      <c r="A32" s="446"/>
      <c r="B32" s="400"/>
      <c r="C32" s="114" t="s">
        <v>293</v>
      </c>
      <c r="D32" s="115"/>
      <c r="E32" s="306">
        <v>1300</v>
      </c>
      <c r="G32" s="213">
        <v>1300</v>
      </c>
      <c r="H32" s="213">
        <f t="shared" si="0"/>
        <v>0</v>
      </c>
      <c r="I32" s="214">
        <f t="shared" si="1"/>
        <v>100</v>
      </c>
    </row>
    <row r="33" spans="1:10" ht="34.799999999999997" x14ac:dyDescent="0.3">
      <c r="A33" s="63"/>
      <c r="B33" s="72"/>
      <c r="C33" s="73" t="s">
        <v>235</v>
      </c>
      <c r="D33" s="74"/>
      <c r="E33" s="75"/>
      <c r="G33" s="213"/>
      <c r="H33" s="213"/>
      <c r="I33" s="214"/>
    </row>
    <row r="34" spans="1:10" x14ac:dyDescent="0.3">
      <c r="A34" s="190"/>
      <c r="B34" s="190"/>
      <c r="C34" s="77" t="s">
        <v>319</v>
      </c>
      <c r="D34" s="78"/>
      <c r="E34" s="307">
        <v>1.5</v>
      </c>
      <c r="G34" s="218">
        <v>1.5</v>
      </c>
      <c r="H34" s="213">
        <f>E34-G34</f>
        <v>0</v>
      </c>
      <c r="I34" s="214">
        <f>IFERROR(E34/G34*100,"-")</f>
        <v>100</v>
      </c>
    </row>
    <row r="36" spans="1:10" x14ac:dyDescent="0.3">
      <c r="D36" s="70" t="s">
        <v>343</v>
      </c>
    </row>
    <row r="37" spans="1:10" x14ac:dyDescent="0.3">
      <c r="D37" s="70" t="s">
        <v>344</v>
      </c>
    </row>
    <row r="38" spans="1:10" x14ac:dyDescent="0.3">
      <c r="A38" s="80"/>
      <c r="B38" s="80"/>
      <c r="C38" s="80"/>
      <c r="D38" s="80"/>
      <c r="E38" s="80"/>
    </row>
    <row r="39" spans="1:10" ht="39" customHeight="1" x14ac:dyDescent="0.3">
      <c r="A39" s="377"/>
      <c r="B39" s="377"/>
      <c r="C39" s="377"/>
      <c r="D39" s="377"/>
      <c r="E39" s="377"/>
    </row>
    <row r="41" spans="1:10" s="59" customFormat="1" ht="54" customHeight="1" x14ac:dyDescent="0.3">
      <c r="A41" s="377"/>
      <c r="B41" s="378"/>
      <c r="C41" s="378"/>
      <c r="D41" s="378"/>
      <c r="E41" s="378"/>
      <c r="G41" s="215"/>
      <c r="H41" s="215"/>
      <c r="I41" s="215"/>
      <c r="J41" s="223"/>
    </row>
  </sheetData>
  <customSheetViews>
    <customSheetView guid="{839003FA-3055-4E28-826D-0A2EF77DACBD}" scale="70" showPageBreaks="1" fitToPage="1" printArea="1" view="pageBreakPreview" topLeftCell="A19">
      <selection activeCell="C35" sqref="C35"/>
      <pageMargins left="0.75" right="0.75" top="0.98425196850393704" bottom="0.98425196850393704" header="0" footer="0"/>
      <printOptions horizontalCentered="1"/>
      <pageSetup paperSize="9" scale="59" orientation="portrait" r:id="rId1"/>
      <headerFooter alignWithMargins="0"/>
    </customSheetView>
  </customSheetViews>
  <mergeCells count="24">
    <mergeCell ref="A1:E1"/>
    <mergeCell ref="A5:B5"/>
    <mergeCell ref="D5:D6"/>
    <mergeCell ref="E5:E6"/>
    <mergeCell ref="C13:C14"/>
    <mergeCell ref="B7:B14"/>
    <mergeCell ref="A6:B6"/>
    <mergeCell ref="C10:C12"/>
    <mergeCell ref="C7:C9"/>
    <mergeCell ref="A7:A14"/>
    <mergeCell ref="G5:G6"/>
    <mergeCell ref="H5:H6"/>
    <mergeCell ref="I5:I6"/>
    <mergeCell ref="J5:J6"/>
    <mergeCell ref="A41:E41"/>
    <mergeCell ref="A39:E39"/>
    <mergeCell ref="A16:A26"/>
    <mergeCell ref="C21:C22"/>
    <mergeCell ref="A28:A32"/>
    <mergeCell ref="B28:B32"/>
    <mergeCell ref="C25:C26"/>
    <mergeCell ref="B16:B26"/>
    <mergeCell ref="C16:C20"/>
    <mergeCell ref="C23:C24"/>
  </mergeCells>
  <phoneticPr fontId="2" type="noConversion"/>
  <printOptions horizontalCentered="1"/>
  <pageMargins left="0.75" right="0.75" top="0.98425196850393704" bottom="0.98425196850393704" header="0" footer="0"/>
  <pageSetup paperSize="9" scale="58" orientation="portrait" r:id="rId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K37"/>
  <sheetViews>
    <sheetView view="pageBreakPreview" zoomScale="70" zoomScaleNormal="66" zoomScaleSheetLayoutView="70" workbookViewId="0">
      <selection activeCell="A4" sqref="A4"/>
    </sheetView>
  </sheetViews>
  <sheetFormatPr defaultColWidth="9.109375" defaultRowHeight="17.399999999999999" x14ac:dyDescent="0.3"/>
  <cols>
    <col min="1" max="1" width="9.109375" style="59"/>
    <col min="2" max="2" width="9.109375" style="69"/>
    <col min="3" max="3" width="79.33203125" style="69" customWidth="1"/>
    <col min="4" max="4" width="25.6640625" style="70" customWidth="1"/>
    <col min="5" max="5" width="25.6640625" style="71" customWidth="1"/>
    <col min="6" max="6" width="2.44140625" style="68" hidden="1" customWidth="1"/>
    <col min="7" max="9" width="18.88671875" style="216" hidden="1" customWidth="1"/>
    <col min="10" max="10" width="13" style="223" hidden="1" customWidth="1"/>
    <col min="11" max="11" width="9.109375" style="68" hidden="1" customWidth="1"/>
    <col min="12" max="13" width="0" style="68" hidden="1" customWidth="1"/>
    <col min="14" max="16384" width="9.109375" style="68"/>
  </cols>
  <sheetData>
    <row r="1" spans="1:10" s="81" customFormat="1" ht="69.75" customHeight="1" x14ac:dyDescent="0.4">
      <c r="A1" s="389" t="s">
        <v>348</v>
      </c>
      <c r="B1" s="390"/>
      <c r="C1" s="390"/>
      <c r="D1" s="390"/>
      <c r="E1" s="390"/>
      <c r="G1" s="217"/>
      <c r="H1" s="217"/>
      <c r="I1" s="217"/>
      <c r="J1" s="222"/>
    </row>
    <row r="2" spans="1:10" s="81" customFormat="1" ht="20.100000000000001" customHeight="1" x14ac:dyDescent="0.4">
      <c r="A2" s="55"/>
      <c r="B2" s="3"/>
      <c r="C2" s="3"/>
      <c r="D2" s="3"/>
      <c r="E2" s="3"/>
      <c r="G2" s="217"/>
      <c r="H2" s="217"/>
      <c r="I2" s="217"/>
      <c r="J2" s="222"/>
    </row>
    <row r="3" spans="1:10" s="81" customFormat="1" ht="20.100000000000001" customHeight="1" x14ac:dyDescent="0.4">
      <c r="A3" s="56" t="s">
        <v>663</v>
      </c>
      <c r="B3" s="3"/>
      <c r="C3" s="3"/>
      <c r="D3" s="3"/>
      <c r="E3" s="3"/>
      <c r="G3" s="217"/>
      <c r="H3" s="217"/>
      <c r="I3" s="217"/>
      <c r="J3" s="222"/>
    </row>
    <row r="4" spans="1:10" s="81" customFormat="1" ht="20.100000000000001" customHeight="1" x14ac:dyDescent="0.4">
      <c r="A4" s="55"/>
      <c r="B4" s="3"/>
      <c r="C4" s="3"/>
      <c r="D4" s="3"/>
      <c r="E4" s="57"/>
      <c r="G4" s="217"/>
      <c r="H4" s="217"/>
      <c r="I4" s="217"/>
      <c r="J4" s="222"/>
    </row>
    <row r="5" spans="1:10" ht="35.1" customHeight="1" x14ac:dyDescent="0.3">
      <c r="A5" s="391" t="s">
        <v>187</v>
      </c>
      <c r="B5" s="391"/>
      <c r="C5" s="58" t="s">
        <v>188</v>
      </c>
      <c r="D5" s="392" t="s">
        <v>26</v>
      </c>
      <c r="E5" s="393" t="s">
        <v>27</v>
      </c>
      <c r="G5" s="376" t="s">
        <v>349</v>
      </c>
      <c r="H5" s="376" t="s">
        <v>277</v>
      </c>
      <c r="I5" s="376" t="s">
        <v>278</v>
      </c>
      <c r="J5" s="376" t="s">
        <v>297</v>
      </c>
    </row>
    <row r="6" spans="1:10" ht="37.950000000000003" customHeight="1" x14ac:dyDescent="0.3">
      <c r="A6" s="394" t="s">
        <v>24</v>
      </c>
      <c r="B6" s="395"/>
      <c r="C6" s="60" t="s">
        <v>32</v>
      </c>
      <c r="D6" s="392"/>
      <c r="E6" s="393"/>
      <c r="G6" s="376"/>
      <c r="H6" s="376"/>
      <c r="I6" s="376"/>
      <c r="J6" s="376" t="s">
        <v>297</v>
      </c>
    </row>
    <row r="7" spans="1:10" x14ac:dyDescent="0.3">
      <c r="A7" s="101"/>
      <c r="B7" s="61" t="s">
        <v>29</v>
      </c>
      <c r="C7" s="102"/>
      <c r="D7" s="61"/>
      <c r="E7" s="62"/>
      <c r="G7" s="213"/>
      <c r="H7" s="213">
        <f>E7-G7</f>
        <v>0</v>
      </c>
      <c r="I7" s="214" t="str">
        <f>IFERROR(E7/G7*100,"-")</f>
        <v>-</v>
      </c>
      <c r="J7" s="227">
        <f>E7/60</f>
        <v>0</v>
      </c>
    </row>
    <row r="8" spans="1:10" ht="36.75" customHeight="1" x14ac:dyDescent="0.3">
      <c r="A8" s="63"/>
      <c r="B8" s="64"/>
      <c r="C8" s="103" t="s">
        <v>35</v>
      </c>
      <c r="D8" s="66"/>
      <c r="E8" s="85"/>
      <c r="G8" s="213"/>
      <c r="H8" s="213"/>
      <c r="I8" s="214"/>
      <c r="J8" s="227">
        <f t="shared" ref="J8:J16" si="0">E8/60</f>
        <v>0</v>
      </c>
    </row>
    <row r="9" spans="1:10" x14ac:dyDescent="0.3">
      <c r="A9" s="386"/>
      <c r="B9" s="386"/>
      <c r="C9" s="380" t="s">
        <v>553</v>
      </c>
      <c r="D9" s="82" t="s">
        <v>33</v>
      </c>
      <c r="E9" s="62">
        <v>6813.13</v>
      </c>
      <c r="G9" s="213">
        <v>6739</v>
      </c>
      <c r="H9" s="213">
        <f t="shared" ref="H9:H14" si="1">E9-G9</f>
        <v>74.130000000000109</v>
      </c>
      <c r="I9" s="214">
        <f t="shared" ref="I9:I14" si="2">IFERROR(E9/G9*100,"-")</f>
        <v>101.10001483899688</v>
      </c>
      <c r="J9" s="227">
        <f t="shared" si="0"/>
        <v>113.55216666666666</v>
      </c>
    </row>
    <row r="10" spans="1:10" x14ac:dyDescent="0.3">
      <c r="A10" s="387"/>
      <c r="B10" s="387"/>
      <c r="C10" s="382"/>
      <c r="D10" s="82" t="s">
        <v>34</v>
      </c>
      <c r="E10" s="62">
        <v>7749.32</v>
      </c>
      <c r="G10" s="213">
        <v>7665</v>
      </c>
      <c r="H10" s="213">
        <f t="shared" si="1"/>
        <v>84.319999999999709</v>
      </c>
      <c r="I10" s="214">
        <f t="shared" si="2"/>
        <v>101.10006523157207</v>
      </c>
      <c r="J10" s="227">
        <f t="shared" si="0"/>
        <v>129.15533333333332</v>
      </c>
    </row>
    <row r="11" spans="1:10" x14ac:dyDescent="0.3">
      <c r="A11" s="387"/>
      <c r="B11" s="387"/>
      <c r="C11" s="382"/>
      <c r="D11" s="82" t="s">
        <v>30</v>
      </c>
      <c r="E11" s="62">
        <v>10681.22</v>
      </c>
      <c r="G11" s="213">
        <v>10565</v>
      </c>
      <c r="H11" s="213">
        <f t="shared" si="1"/>
        <v>116.21999999999935</v>
      </c>
      <c r="I11" s="214">
        <f t="shared" si="2"/>
        <v>101.10004732607666</v>
      </c>
      <c r="J11" s="227">
        <f t="shared" si="0"/>
        <v>178.02033333333333</v>
      </c>
    </row>
    <row r="12" spans="1:10" x14ac:dyDescent="0.3">
      <c r="A12" s="387"/>
      <c r="B12" s="387"/>
      <c r="C12" s="382"/>
      <c r="D12" s="82" t="s">
        <v>31</v>
      </c>
      <c r="E12" s="62">
        <v>12118.86</v>
      </c>
      <c r="G12" s="213">
        <v>11987</v>
      </c>
      <c r="H12" s="213">
        <f t="shared" si="1"/>
        <v>131.86000000000058</v>
      </c>
      <c r="I12" s="214">
        <f t="shared" si="2"/>
        <v>101.10002502711271</v>
      </c>
      <c r="J12" s="227">
        <f t="shared" si="0"/>
        <v>201.98100000000002</v>
      </c>
    </row>
    <row r="13" spans="1:10" x14ac:dyDescent="0.3">
      <c r="A13" s="387"/>
      <c r="B13" s="387"/>
      <c r="C13" s="382"/>
      <c r="D13" s="104" t="s">
        <v>73</v>
      </c>
      <c r="E13" s="62">
        <v>12509.1</v>
      </c>
      <c r="G13" s="213">
        <v>12373</v>
      </c>
      <c r="H13" s="213">
        <f t="shared" si="1"/>
        <v>136.10000000000036</v>
      </c>
      <c r="I13" s="214">
        <f t="shared" si="2"/>
        <v>101.09997575365716</v>
      </c>
      <c r="J13" s="227">
        <f t="shared" si="0"/>
        <v>208.48500000000001</v>
      </c>
    </row>
    <row r="14" spans="1:10" x14ac:dyDescent="0.3">
      <c r="A14" s="388"/>
      <c r="B14" s="388"/>
      <c r="C14" s="381"/>
      <c r="D14" s="104" t="s">
        <v>189</v>
      </c>
      <c r="E14" s="62">
        <v>12599.08</v>
      </c>
      <c r="G14" s="213">
        <v>12462</v>
      </c>
      <c r="H14" s="213">
        <f t="shared" si="1"/>
        <v>137.07999999999993</v>
      </c>
      <c r="I14" s="214">
        <f t="shared" si="2"/>
        <v>101.0999839512117</v>
      </c>
      <c r="J14" s="227">
        <f t="shared" si="0"/>
        <v>209.98466666666667</v>
      </c>
    </row>
    <row r="15" spans="1:10" ht="34.5" customHeight="1" x14ac:dyDescent="0.3">
      <c r="A15" s="63"/>
      <c r="B15" s="64"/>
      <c r="C15" s="105" t="s">
        <v>36</v>
      </c>
      <c r="D15" s="66"/>
      <c r="E15" s="67"/>
      <c r="G15" s="213"/>
      <c r="H15" s="213"/>
      <c r="I15" s="214"/>
      <c r="J15" s="227">
        <f t="shared" si="0"/>
        <v>0</v>
      </c>
    </row>
    <row r="16" spans="1:10" x14ac:dyDescent="0.3">
      <c r="A16" s="453"/>
      <c r="B16" s="453"/>
      <c r="C16" s="88" t="s">
        <v>193</v>
      </c>
      <c r="D16" s="89"/>
      <c r="E16" s="106">
        <v>6000</v>
      </c>
      <c r="G16" s="213">
        <v>6000</v>
      </c>
      <c r="H16" s="213">
        <f>E16-G16</f>
        <v>0</v>
      </c>
      <c r="I16" s="214">
        <f>IFERROR(E16/G16*100,"-")</f>
        <v>100</v>
      </c>
      <c r="J16" s="227">
        <f t="shared" si="0"/>
        <v>100</v>
      </c>
    </row>
    <row r="17" spans="1:10" x14ac:dyDescent="0.3">
      <c r="A17" s="453"/>
      <c r="B17" s="453"/>
      <c r="C17" s="88" t="s">
        <v>192</v>
      </c>
      <c r="D17" s="89"/>
      <c r="E17" s="106">
        <v>3000</v>
      </c>
      <c r="G17" s="213">
        <v>3000</v>
      </c>
      <c r="H17" s="213">
        <f>E17-G17</f>
        <v>0</v>
      </c>
      <c r="I17" s="214">
        <f>IFERROR(E17/G17*100,"-")</f>
        <v>100</v>
      </c>
      <c r="J17" s="227">
        <f t="shared" ref="J17:J18" si="3">E17/60</f>
        <v>50</v>
      </c>
    </row>
    <row r="18" spans="1:10" x14ac:dyDescent="0.3">
      <c r="A18" s="453"/>
      <c r="B18" s="453"/>
      <c r="C18" s="88" t="s">
        <v>195</v>
      </c>
      <c r="D18" s="89"/>
      <c r="E18" s="106">
        <v>6000</v>
      </c>
      <c r="G18" s="213">
        <v>6000</v>
      </c>
      <c r="H18" s="213">
        <f>E18-G18</f>
        <v>0</v>
      </c>
      <c r="I18" s="214">
        <f>IFERROR(E18/G18*100,"-")</f>
        <v>100</v>
      </c>
      <c r="J18" s="227">
        <f t="shared" si="3"/>
        <v>100</v>
      </c>
    </row>
    <row r="19" spans="1:10" x14ac:dyDescent="0.3">
      <c r="A19" s="453"/>
      <c r="B19" s="453"/>
      <c r="C19" s="88" t="s">
        <v>194</v>
      </c>
      <c r="D19" s="89"/>
      <c r="E19" s="106">
        <v>6000</v>
      </c>
      <c r="G19" s="213">
        <v>6000</v>
      </c>
      <c r="H19" s="213">
        <f>E19-G19</f>
        <v>0</v>
      </c>
      <c r="I19" s="214">
        <f>IFERROR(E19/G19*100,"-")</f>
        <v>100</v>
      </c>
      <c r="J19" s="227">
        <f t="shared" ref="J19" si="4">E19/60</f>
        <v>100</v>
      </c>
    </row>
    <row r="20" spans="1:10" x14ac:dyDescent="0.3">
      <c r="A20" s="453"/>
      <c r="B20" s="453"/>
      <c r="C20" s="88" t="s">
        <v>191</v>
      </c>
      <c r="D20" s="89"/>
      <c r="E20" s="106">
        <v>3000</v>
      </c>
      <c r="G20" s="213">
        <v>3000</v>
      </c>
      <c r="H20" s="213">
        <f>E20-G20</f>
        <v>0</v>
      </c>
      <c r="I20" s="214">
        <f>IFERROR(E20/G20*100,"-")</f>
        <v>100</v>
      </c>
      <c r="J20" s="227">
        <f t="shared" ref="J20" si="5">E20/60</f>
        <v>50</v>
      </c>
    </row>
    <row r="21" spans="1:10" ht="34.799999999999997" x14ac:dyDescent="0.3">
      <c r="A21" s="63"/>
      <c r="B21" s="72"/>
      <c r="C21" s="73" t="s">
        <v>235</v>
      </c>
      <c r="D21" s="74"/>
      <c r="E21" s="107"/>
      <c r="G21" s="213"/>
      <c r="H21" s="213"/>
      <c r="I21" s="214"/>
    </row>
    <row r="22" spans="1:10" x14ac:dyDescent="0.3">
      <c r="A22" s="399"/>
      <c r="B22" s="399"/>
      <c r="C22" s="108" t="s">
        <v>78</v>
      </c>
      <c r="D22" s="109"/>
      <c r="E22" s="110"/>
      <c r="G22" s="213"/>
      <c r="H22" s="213"/>
      <c r="I22" s="214"/>
    </row>
    <row r="23" spans="1:10" x14ac:dyDescent="0.3">
      <c r="A23" s="453"/>
      <c r="B23" s="453"/>
      <c r="C23" s="111" t="s">
        <v>294</v>
      </c>
      <c r="D23" s="89"/>
      <c r="E23" s="92">
        <v>57.04</v>
      </c>
      <c r="G23" s="213">
        <v>56.42</v>
      </c>
      <c r="H23" s="213">
        <f t="shared" ref="H23:H29" si="6">E23-G23</f>
        <v>0.61999999999999744</v>
      </c>
      <c r="I23" s="214">
        <f t="shared" ref="I23:I29" si="7">IFERROR(E23/G23*100,"-")</f>
        <v>101.09890109890109</v>
      </c>
    </row>
    <row r="24" spans="1:10" x14ac:dyDescent="0.3">
      <c r="A24" s="453"/>
      <c r="B24" s="453"/>
      <c r="C24" s="111" t="s">
        <v>295</v>
      </c>
      <c r="D24" s="89"/>
      <c r="E24" s="92">
        <v>51.56</v>
      </c>
      <c r="G24" s="213">
        <v>51</v>
      </c>
      <c r="H24" s="213">
        <f t="shared" si="6"/>
        <v>0.56000000000000227</v>
      </c>
      <c r="I24" s="214">
        <f t="shared" si="7"/>
        <v>101.09803921568627</v>
      </c>
    </row>
    <row r="25" spans="1:10" x14ac:dyDescent="0.3">
      <c r="A25" s="453"/>
      <c r="B25" s="453"/>
      <c r="C25" s="111" t="s">
        <v>296</v>
      </c>
      <c r="D25" s="89"/>
      <c r="E25" s="112">
        <v>24.53</v>
      </c>
      <c r="G25" s="213">
        <v>24.26</v>
      </c>
      <c r="H25" s="213">
        <f t="shared" si="6"/>
        <v>0.26999999999999957</v>
      </c>
      <c r="I25" s="214">
        <f t="shared" si="7"/>
        <v>101.11294311624073</v>
      </c>
    </row>
    <row r="26" spans="1:10" x14ac:dyDescent="0.3">
      <c r="A26" s="404"/>
      <c r="B26" s="453"/>
      <c r="C26" s="341" t="s">
        <v>712</v>
      </c>
      <c r="D26" s="314"/>
      <c r="E26" s="342">
        <v>9</v>
      </c>
      <c r="G26" s="213">
        <v>6</v>
      </c>
      <c r="H26" s="213">
        <f t="shared" si="6"/>
        <v>3</v>
      </c>
      <c r="I26" s="214">
        <f t="shared" si="7"/>
        <v>150</v>
      </c>
    </row>
    <row r="27" spans="1:10" x14ac:dyDescent="0.3">
      <c r="A27" s="404"/>
      <c r="B27" s="453"/>
      <c r="C27" s="505" t="s">
        <v>186</v>
      </c>
      <c r="D27" s="506"/>
      <c r="E27" s="343">
        <v>2.5</v>
      </c>
      <c r="F27" s="79"/>
      <c r="G27" s="213">
        <v>2.5</v>
      </c>
      <c r="H27" s="213">
        <f t="shared" si="6"/>
        <v>0</v>
      </c>
      <c r="I27" s="214">
        <f t="shared" si="7"/>
        <v>100</v>
      </c>
    </row>
    <row r="28" spans="1:10" x14ac:dyDescent="0.3">
      <c r="A28" s="404"/>
      <c r="B28" s="453"/>
      <c r="C28" s="344" t="s">
        <v>309</v>
      </c>
      <c r="D28" s="345"/>
      <c r="E28" s="343">
        <v>15</v>
      </c>
      <c r="F28" s="79"/>
      <c r="G28" s="213">
        <v>11</v>
      </c>
      <c r="H28" s="213">
        <f t="shared" si="6"/>
        <v>4</v>
      </c>
      <c r="I28" s="214">
        <f t="shared" si="7"/>
        <v>136.36363636363635</v>
      </c>
    </row>
    <row r="29" spans="1:10" x14ac:dyDescent="0.3">
      <c r="A29" s="400"/>
      <c r="B29" s="400"/>
      <c r="C29" s="346" t="s">
        <v>213</v>
      </c>
      <c r="D29" s="347" t="s">
        <v>214</v>
      </c>
      <c r="E29" s="343">
        <v>10</v>
      </c>
      <c r="F29" s="79"/>
      <c r="G29" s="213">
        <v>10</v>
      </c>
      <c r="H29" s="213">
        <f t="shared" si="6"/>
        <v>0</v>
      </c>
      <c r="I29" s="214">
        <f t="shared" si="7"/>
        <v>100</v>
      </c>
    </row>
    <row r="31" spans="1:10" x14ac:dyDescent="0.3">
      <c r="D31" s="70" t="s">
        <v>343</v>
      </c>
    </row>
    <row r="32" spans="1:10" x14ac:dyDescent="0.3">
      <c r="D32" s="70" t="s">
        <v>344</v>
      </c>
    </row>
    <row r="34" spans="1:10" x14ac:dyDescent="0.3">
      <c r="A34" s="80"/>
      <c r="B34" s="80"/>
      <c r="C34" s="80"/>
      <c r="D34" s="80"/>
      <c r="E34" s="80"/>
    </row>
    <row r="35" spans="1:10" ht="39" customHeight="1" x14ac:dyDescent="0.3">
      <c r="A35" s="377"/>
      <c r="B35" s="377"/>
      <c r="C35" s="377"/>
      <c r="D35" s="377"/>
      <c r="E35" s="377"/>
    </row>
    <row r="37" spans="1:10" s="59" customFormat="1" ht="54" customHeight="1" x14ac:dyDescent="0.3">
      <c r="A37" s="377"/>
      <c r="B37" s="378"/>
      <c r="C37" s="378"/>
      <c r="D37" s="378"/>
      <c r="E37" s="378"/>
      <c r="G37" s="215"/>
      <c r="H37" s="215"/>
      <c r="I37" s="215"/>
      <c r="J37" s="223"/>
    </row>
  </sheetData>
  <customSheetViews>
    <customSheetView guid="{839003FA-3055-4E28-826D-0A2EF77DACBD}" scale="70" showPageBreaks="1" fitToPage="1" printArea="1" view="pageBreakPreview">
      <selection activeCell="I20" sqref="I20"/>
      <pageMargins left="0.75" right="0.75" top="0.98425196850393704" bottom="0.98425196850393704" header="0" footer="0"/>
      <printOptions horizontalCentered="1"/>
      <pageSetup paperSize="9" scale="59" orientation="portrait" r:id="rId1"/>
      <headerFooter alignWithMargins="0"/>
    </customSheetView>
  </customSheetViews>
  <mergeCells count="19">
    <mergeCell ref="C9:C14"/>
    <mergeCell ref="J5:J6"/>
    <mergeCell ref="I5:I6"/>
    <mergeCell ref="B16:B20"/>
    <mergeCell ref="A16:A20"/>
    <mergeCell ref="A9:A14"/>
    <mergeCell ref="B9:B14"/>
    <mergeCell ref="G5:G6"/>
    <mergeCell ref="H5:H6"/>
    <mergeCell ref="A37:E37"/>
    <mergeCell ref="A35:E35"/>
    <mergeCell ref="B22:B29"/>
    <mergeCell ref="A22:A29"/>
    <mergeCell ref="C27:D27"/>
    <mergeCell ref="A1:E1"/>
    <mergeCell ref="A5:B5"/>
    <mergeCell ref="D5:D6"/>
    <mergeCell ref="E5:E6"/>
    <mergeCell ref="A6:B6"/>
  </mergeCells>
  <phoneticPr fontId="2" type="noConversion"/>
  <printOptions horizontalCentered="1"/>
  <pageMargins left="0.75" right="0.75" top="0.98425196850393704" bottom="0.98425196850393704" header="0" footer="0"/>
  <pageSetup paperSize="9" scale="59" orientation="portrait" r:id="rId2"/>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K70"/>
  <sheetViews>
    <sheetView view="pageBreakPreview" zoomScale="70" zoomScaleNormal="66" zoomScaleSheetLayoutView="70" workbookViewId="0">
      <selection activeCell="A4" sqref="A4"/>
    </sheetView>
  </sheetViews>
  <sheetFormatPr defaultColWidth="9.109375" defaultRowHeight="17.399999999999999" x14ac:dyDescent="0.3"/>
  <cols>
    <col min="1" max="1" width="9.109375" style="59"/>
    <col min="2" max="2" width="9.109375" style="69"/>
    <col min="3" max="3" width="79.33203125" style="69" customWidth="1"/>
    <col min="4" max="4" width="25.6640625" style="70" customWidth="1"/>
    <col min="5" max="5" width="25.6640625" style="71" customWidth="1"/>
    <col min="6" max="6" width="2.44140625" style="68" hidden="1" customWidth="1"/>
    <col min="7" max="9" width="18.88671875" style="216" hidden="1" customWidth="1"/>
    <col min="10" max="10" width="13" style="223" hidden="1" customWidth="1"/>
    <col min="11" max="11" width="9.109375" style="68" hidden="1" customWidth="1"/>
    <col min="12" max="13" width="0" style="68" hidden="1" customWidth="1"/>
    <col min="14" max="16384" width="9.109375" style="68"/>
  </cols>
  <sheetData>
    <row r="1" spans="1:10" s="81" customFormat="1" ht="69.75" customHeight="1" x14ac:dyDescent="0.4">
      <c r="A1" s="389" t="s">
        <v>348</v>
      </c>
      <c r="B1" s="390"/>
      <c r="C1" s="390"/>
      <c r="D1" s="390"/>
      <c r="E1" s="390"/>
      <c r="G1" s="217"/>
      <c r="H1" s="217"/>
      <c r="I1" s="217"/>
      <c r="J1" s="222"/>
    </row>
    <row r="2" spans="1:10" s="81" customFormat="1" ht="20.100000000000001" customHeight="1" x14ac:dyDescent="0.4">
      <c r="A2" s="55"/>
      <c r="B2" s="3"/>
      <c r="C2" s="3"/>
      <c r="D2" s="3"/>
      <c r="E2" s="3"/>
      <c r="G2" s="217"/>
      <c r="H2" s="217"/>
      <c r="I2" s="217"/>
      <c r="J2" s="222"/>
    </row>
    <row r="3" spans="1:10" s="81" customFormat="1" ht="20.100000000000001" customHeight="1" x14ac:dyDescent="0.4">
      <c r="A3" s="56" t="s">
        <v>663</v>
      </c>
      <c r="B3" s="3"/>
      <c r="C3" s="3"/>
      <c r="D3" s="3"/>
      <c r="E3" s="3"/>
      <c r="G3" s="217"/>
      <c r="H3" s="217"/>
      <c r="I3" s="217"/>
      <c r="J3" s="222"/>
    </row>
    <row r="4" spans="1:10" s="81" customFormat="1" ht="20.100000000000001" customHeight="1" x14ac:dyDescent="0.4">
      <c r="A4" s="55"/>
      <c r="B4" s="3"/>
      <c r="C4" s="3"/>
      <c r="D4" s="3"/>
      <c r="E4" s="57"/>
      <c r="G4" s="217"/>
      <c r="H4" s="217"/>
      <c r="I4" s="217"/>
      <c r="J4" s="222"/>
    </row>
    <row r="5" spans="1:10" ht="35.1" customHeight="1" x14ac:dyDescent="0.3">
      <c r="A5" s="391" t="s">
        <v>187</v>
      </c>
      <c r="B5" s="391"/>
      <c r="C5" s="58" t="s">
        <v>188</v>
      </c>
      <c r="D5" s="392" t="s">
        <v>26</v>
      </c>
      <c r="E5" s="393" t="s">
        <v>27</v>
      </c>
      <c r="G5" s="376" t="s">
        <v>349</v>
      </c>
      <c r="H5" s="376" t="s">
        <v>277</v>
      </c>
      <c r="I5" s="376" t="s">
        <v>278</v>
      </c>
      <c r="J5" s="376" t="s">
        <v>297</v>
      </c>
    </row>
    <row r="6" spans="1:10" ht="37.950000000000003" customHeight="1" x14ac:dyDescent="0.3">
      <c r="A6" s="394" t="s">
        <v>25</v>
      </c>
      <c r="B6" s="395"/>
      <c r="C6" s="60" t="s">
        <v>32</v>
      </c>
      <c r="D6" s="392"/>
      <c r="E6" s="393"/>
      <c r="G6" s="376"/>
      <c r="H6" s="376"/>
      <c r="I6" s="376"/>
      <c r="J6" s="376" t="s">
        <v>297</v>
      </c>
    </row>
    <row r="7" spans="1:10" x14ac:dyDescent="0.3">
      <c r="A7" s="418"/>
      <c r="B7" s="396" t="s">
        <v>28</v>
      </c>
      <c r="C7" s="410" t="s">
        <v>555</v>
      </c>
      <c r="D7" s="348" t="s">
        <v>33</v>
      </c>
      <c r="E7" s="343">
        <v>3850</v>
      </c>
      <c r="G7" s="213">
        <v>5392</v>
      </c>
      <c r="H7" s="213">
        <f>E7-G7</f>
        <v>-1542</v>
      </c>
      <c r="I7" s="214">
        <f>IFERROR(E7/G7*100,"-")</f>
        <v>71.402077151335305</v>
      </c>
      <c r="J7" s="227">
        <f>E7/60</f>
        <v>64.166666666666671</v>
      </c>
    </row>
    <row r="8" spans="1:10" x14ac:dyDescent="0.3">
      <c r="A8" s="419"/>
      <c r="B8" s="397"/>
      <c r="C8" s="411"/>
      <c r="D8" s="348" t="s">
        <v>34</v>
      </c>
      <c r="E8" s="343">
        <v>3850</v>
      </c>
      <c r="G8" s="213">
        <v>5516</v>
      </c>
      <c r="H8" s="213">
        <f t="shared" ref="H8:H61" si="0">E8-G8</f>
        <v>-1666</v>
      </c>
      <c r="I8" s="214">
        <f t="shared" ref="I8:I61" si="1">IFERROR(E8/G8*100,"-")</f>
        <v>69.796954314720821</v>
      </c>
      <c r="J8" s="227">
        <f t="shared" ref="J8:J41" si="2">E8/60</f>
        <v>64.166666666666671</v>
      </c>
    </row>
    <row r="9" spans="1:10" x14ac:dyDescent="0.3">
      <c r="A9" s="419"/>
      <c r="B9" s="397"/>
      <c r="C9" s="411"/>
      <c r="D9" s="348" t="s">
        <v>30</v>
      </c>
      <c r="E9" s="343">
        <v>3850</v>
      </c>
      <c r="G9" s="213">
        <v>6736</v>
      </c>
      <c r="H9" s="213">
        <f t="shared" si="0"/>
        <v>-2886</v>
      </c>
      <c r="I9" s="214">
        <f t="shared" si="1"/>
        <v>57.155581947743471</v>
      </c>
      <c r="J9" s="227">
        <f t="shared" si="2"/>
        <v>64.166666666666671</v>
      </c>
    </row>
    <row r="10" spans="1:10" ht="37.5" customHeight="1" x14ac:dyDescent="0.3">
      <c r="A10" s="419"/>
      <c r="B10" s="397"/>
      <c r="C10" s="292"/>
      <c r="D10" s="349" t="s">
        <v>678</v>
      </c>
      <c r="E10" s="343">
        <v>3000</v>
      </c>
      <c r="G10" s="68">
        <v>0</v>
      </c>
      <c r="H10" s="68"/>
      <c r="I10" s="214" t="str">
        <f>IFERROR(E10/G10*100,"-")</f>
        <v>-</v>
      </c>
      <c r="J10" s="227">
        <f>E10/60</f>
        <v>50</v>
      </c>
    </row>
    <row r="11" spans="1:10" x14ac:dyDescent="0.3">
      <c r="A11" s="419"/>
      <c r="B11" s="397"/>
      <c r="C11" s="410" t="s">
        <v>657</v>
      </c>
      <c r="D11" s="350" t="s">
        <v>33</v>
      </c>
      <c r="E11" s="343">
        <v>3850</v>
      </c>
      <c r="G11" s="213">
        <v>7193</v>
      </c>
      <c r="H11" s="213">
        <f t="shared" si="0"/>
        <v>-3343</v>
      </c>
      <c r="I11" s="214">
        <f t="shared" si="1"/>
        <v>53.524259696927565</v>
      </c>
      <c r="J11" s="227">
        <f t="shared" si="2"/>
        <v>64.166666666666671</v>
      </c>
    </row>
    <row r="12" spans="1:10" x14ac:dyDescent="0.3">
      <c r="A12" s="419"/>
      <c r="B12" s="397"/>
      <c r="C12" s="411"/>
      <c r="D12" s="350" t="s">
        <v>34</v>
      </c>
      <c r="E12" s="343">
        <v>3850</v>
      </c>
      <c r="G12" s="213">
        <v>4904</v>
      </c>
      <c r="H12" s="213">
        <f t="shared" si="0"/>
        <v>-1054</v>
      </c>
      <c r="I12" s="214">
        <f t="shared" si="1"/>
        <v>78.507340946166394</v>
      </c>
      <c r="J12" s="227">
        <f t="shared" si="2"/>
        <v>64.166666666666671</v>
      </c>
    </row>
    <row r="13" spans="1:10" x14ac:dyDescent="0.3">
      <c r="A13" s="419"/>
      <c r="B13" s="397"/>
      <c r="C13" s="412"/>
      <c r="D13" s="348" t="s">
        <v>30</v>
      </c>
      <c r="E13" s="343">
        <v>3850</v>
      </c>
      <c r="G13" s="213">
        <v>7380</v>
      </c>
      <c r="H13" s="213">
        <f t="shared" si="0"/>
        <v>-3530</v>
      </c>
      <c r="I13" s="214">
        <f t="shared" si="1"/>
        <v>52.168021680216803</v>
      </c>
      <c r="J13" s="227">
        <f t="shared" si="2"/>
        <v>64.166666666666671</v>
      </c>
    </row>
    <row r="14" spans="1:10" x14ac:dyDescent="0.3">
      <c r="A14" s="419"/>
      <c r="B14" s="397"/>
      <c r="C14" s="410" t="s">
        <v>658</v>
      </c>
      <c r="D14" s="350" t="s">
        <v>33</v>
      </c>
      <c r="E14" s="343">
        <v>3850</v>
      </c>
      <c r="G14" s="213">
        <v>3971</v>
      </c>
      <c r="H14" s="213">
        <f t="shared" si="0"/>
        <v>-121</v>
      </c>
      <c r="I14" s="214">
        <f t="shared" si="1"/>
        <v>96.95290858725761</v>
      </c>
      <c r="J14" s="227">
        <f t="shared" si="2"/>
        <v>64.166666666666671</v>
      </c>
    </row>
    <row r="15" spans="1:10" x14ac:dyDescent="0.3">
      <c r="A15" s="419"/>
      <c r="B15" s="397"/>
      <c r="C15" s="411"/>
      <c r="D15" s="350" t="s">
        <v>34</v>
      </c>
      <c r="E15" s="343">
        <v>3850</v>
      </c>
      <c r="G15" s="213">
        <v>4216</v>
      </c>
      <c r="H15" s="213">
        <f t="shared" si="0"/>
        <v>-366</v>
      </c>
      <c r="I15" s="214">
        <f t="shared" si="1"/>
        <v>91.318785578747637</v>
      </c>
      <c r="J15" s="227">
        <f t="shared" si="2"/>
        <v>64.166666666666671</v>
      </c>
    </row>
    <row r="16" spans="1:10" x14ac:dyDescent="0.3">
      <c r="A16" s="419"/>
      <c r="B16" s="397"/>
      <c r="C16" s="411"/>
      <c r="D16" s="348" t="s">
        <v>30</v>
      </c>
      <c r="E16" s="343">
        <v>3850</v>
      </c>
      <c r="G16" s="213">
        <v>3291</v>
      </c>
      <c r="H16" s="213">
        <f t="shared" si="0"/>
        <v>559</v>
      </c>
      <c r="I16" s="214">
        <f t="shared" si="1"/>
        <v>116.98571862655727</v>
      </c>
      <c r="J16" s="227">
        <f t="shared" si="2"/>
        <v>64.166666666666671</v>
      </c>
    </row>
    <row r="17" spans="1:10" ht="34.799999999999997" x14ac:dyDescent="0.3">
      <c r="A17" s="419"/>
      <c r="B17" s="387"/>
      <c r="C17" s="291"/>
      <c r="D17" s="348" t="s">
        <v>678</v>
      </c>
      <c r="E17" s="343">
        <v>3000</v>
      </c>
      <c r="G17" s="213">
        <v>0</v>
      </c>
      <c r="H17" s="213">
        <f t="shared" si="0"/>
        <v>3000</v>
      </c>
      <c r="I17" s="214" t="str">
        <f t="shared" si="1"/>
        <v>-</v>
      </c>
      <c r="J17" s="227">
        <f t="shared" si="2"/>
        <v>50</v>
      </c>
    </row>
    <row r="18" spans="1:10" x14ac:dyDescent="0.3">
      <c r="A18" s="419"/>
      <c r="B18" s="397"/>
      <c r="C18" s="411" t="s">
        <v>554</v>
      </c>
      <c r="D18" s="350" t="s">
        <v>33</v>
      </c>
      <c r="E18" s="343">
        <v>3850</v>
      </c>
      <c r="G18" s="213">
        <v>4635</v>
      </c>
      <c r="H18" s="213">
        <f t="shared" si="0"/>
        <v>-785</v>
      </c>
      <c r="I18" s="214">
        <f t="shared" si="1"/>
        <v>83.063646170442283</v>
      </c>
      <c r="J18" s="227">
        <f t="shared" si="2"/>
        <v>64.166666666666671</v>
      </c>
    </row>
    <row r="19" spans="1:10" x14ac:dyDescent="0.3">
      <c r="A19" s="419"/>
      <c r="B19" s="397"/>
      <c r="C19" s="411"/>
      <c r="D19" s="350" t="s">
        <v>34</v>
      </c>
      <c r="E19" s="343">
        <v>3850</v>
      </c>
      <c r="G19" s="213">
        <v>5421</v>
      </c>
      <c r="H19" s="213">
        <f t="shared" si="0"/>
        <v>-1571</v>
      </c>
      <c r="I19" s="214">
        <f t="shared" si="1"/>
        <v>71.02010699133001</v>
      </c>
      <c r="J19" s="227">
        <f t="shared" si="2"/>
        <v>64.166666666666671</v>
      </c>
    </row>
    <row r="20" spans="1:10" x14ac:dyDescent="0.3">
      <c r="A20" s="419"/>
      <c r="B20" s="397"/>
      <c r="C20" s="412"/>
      <c r="D20" s="348" t="s">
        <v>30</v>
      </c>
      <c r="E20" s="343">
        <v>3850</v>
      </c>
      <c r="G20" s="213">
        <v>5434</v>
      </c>
      <c r="H20" s="213">
        <f t="shared" si="0"/>
        <v>-1584</v>
      </c>
      <c r="I20" s="214">
        <f t="shared" si="1"/>
        <v>70.850202429149803</v>
      </c>
      <c r="J20" s="227">
        <f t="shared" si="2"/>
        <v>64.166666666666671</v>
      </c>
    </row>
    <row r="21" spans="1:10" x14ac:dyDescent="0.3">
      <c r="A21" s="419"/>
      <c r="B21" s="397"/>
      <c r="C21" s="410" t="s">
        <v>659</v>
      </c>
      <c r="D21" s="350" t="s">
        <v>33</v>
      </c>
      <c r="E21" s="343">
        <v>3850</v>
      </c>
      <c r="G21" s="213">
        <v>5892</v>
      </c>
      <c r="H21" s="213">
        <f t="shared" si="0"/>
        <v>-2042</v>
      </c>
      <c r="I21" s="214">
        <f t="shared" si="1"/>
        <v>65.342837746096407</v>
      </c>
      <c r="J21" s="227">
        <f t="shared" si="2"/>
        <v>64.166666666666671</v>
      </c>
    </row>
    <row r="22" spans="1:10" x14ac:dyDescent="0.3">
      <c r="A22" s="419"/>
      <c r="B22" s="397"/>
      <c r="C22" s="411"/>
      <c r="D22" s="350" t="s">
        <v>34</v>
      </c>
      <c r="E22" s="343">
        <v>3850</v>
      </c>
      <c r="G22" s="213">
        <v>5014</v>
      </c>
      <c r="H22" s="213">
        <f t="shared" si="0"/>
        <v>-1164</v>
      </c>
      <c r="I22" s="214">
        <f t="shared" si="1"/>
        <v>76.785001994415637</v>
      </c>
      <c r="J22" s="227">
        <f t="shared" si="2"/>
        <v>64.166666666666671</v>
      </c>
    </row>
    <row r="23" spans="1:10" x14ac:dyDescent="0.3">
      <c r="A23" s="419"/>
      <c r="B23" s="397"/>
      <c r="C23" s="412"/>
      <c r="D23" s="348" t="s">
        <v>30</v>
      </c>
      <c r="E23" s="343">
        <v>3850</v>
      </c>
      <c r="G23" s="213">
        <v>5523</v>
      </c>
      <c r="H23" s="213">
        <f t="shared" si="0"/>
        <v>-1673</v>
      </c>
      <c r="I23" s="214">
        <f t="shared" si="1"/>
        <v>69.708491761723707</v>
      </c>
      <c r="J23" s="227">
        <f t="shared" si="2"/>
        <v>64.166666666666671</v>
      </c>
    </row>
    <row r="24" spans="1:10" x14ac:dyDescent="0.3">
      <c r="A24" s="419"/>
      <c r="B24" s="397"/>
      <c r="C24" s="410" t="s">
        <v>556</v>
      </c>
      <c r="D24" s="350" t="s">
        <v>33</v>
      </c>
      <c r="E24" s="343">
        <v>3400</v>
      </c>
      <c r="G24" s="213">
        <v>3466</v>
      </c>
      <c r="H24" s="213">
        <f t="shared" si="0"/>
        <v>-66</v>
      </c>
      <c r="I24" s="214">
        <f t="shared" si="1"/>
        <v>98.09578765147144</v>
      </c>
      <c r="J24" s="227">
        <f t="shared" si="2"/>
        <v>56.666666666666664</v>
      </c>
    </row>
    <row r="25" spans="1:10" x14ac:dyDescent="0.3">
      <c r="A25" s="419"/>
      <c r="B25" s="397"/>
      <c r="C25" s="411"/>
      <c r="D25" s="350" t="s">
        <v>34</v>
      </c>
      <c r="E25" s="343">
        <v>3400</v>
      </c>
      <c r="G25" s="213">
        <v>2912</v>
      </c>
      <c r="H25" s="213">
        <f t="shared" si="0"/>
        <v>488</v>
      </c>
      <c r="I25" s="214">
        <f t="shared" si="1"/>
        <v>116.75824175824177</v>
      </c>
      <c r="J25" s="227">
        <f t="shared" si="2"/>
        <v>56.666666666666664</v>
      </c>
    </row>
    <row r="26" spans="1:10" x14ac:dyDescent="0.3">
      <c r="A26" s="419"/>
      <c r="B26" s="397"/>
      <c r="C26" s="412"/>
      <c r="D26" s="348" t="s">
        <v>30</v>
      </c>
      <c r="E26" s="343">
        <v>3400</v>
      </c>
      <c r="G26" s="213">
        <v>3357</v>
      </c>
      <c r="H26" s="213">
        <f t="shared" si="0"/>
        <v>43</v>
      </c>
      <c r="I26" s="214">
        <f t="shared" si="1"/>
        <v>101.2809055704498</v>
      </c>
      <c r="J26" s="227">
        <f t="shared" si="2"/>
        <v>56.666666666666664</v>
      </c>
    </row>
    <row r="27" spans="1:10" x14ac:dyDescent="0.3">
      <c r="A27" s="419"/>
      <c r="B27" s="397"/>
      <c r="C27" s="410" t="s">
        <v>660</v>
      </c>
      <c r="D27" s="350" t="s">
        <v>33</v>
      </c>
      <c r="E27" s="343">
        <v>3850</v>
      </c>
      <c r="G27" s="213">
        <v>4580</v>
      </c>
      <c r="H27" s="213">
        <f t="shared" si="0"/>
        <v>-730</v>
      </c>
      <c r="I27" s="214">
        <f t="shared" si="1"/>
        <v>84.061135371179034</v>
      </c>
      <c r="J27" s="227">
        <f t="shared" si="2"/>
        <v>64.166666666666671</v>
      </c>
    </row>
    <row r="28" spans="1:10" x14ac:dyDescent="0.3">
      <c r="A28" s="419"/>
      <c r="B28" s="397"/>
      <c r="C28" s="411"/>
      <c r="D28" s="351" t="s">
        <v>34</v>
      </c>
      <c r="E28" s="343">
        <v>3850</v>
      </c>
      <c r="G28" s="213">
        <v>4613</v>
      </c>
      <c r="H28" s="213">
        <f t="shared" si="0"/>
        <v>-763</v>
      </c>
      <c r="I28" s="214">
        <f t="shared" si="1"/>
        <v>83.459787556904402</v>
      </c>
      <c r="J28" s="227">
        <f t="shared" si="2"/>
        <v>64.166666666666671</v>
      </c>
    </row>
    <row r="29" spans="1:10" x14ac:dyDescent="0.3">
      <c r="A29" s="419"/>
      <c r="B29" s="398"/>
      <c r="C29" s="412"/>
      <c r="D29" s="348" t="s">
        <v>30</v>
      </c>
      <c r="E29" s="343">
        <v>3850</v>
      </c>
      <c r="G29" s="213">
        <v>4050</v>
      </c>
      <c r="H29" s="213">
        <f t="shared" si="0"/>
        <v>-200</v>
      </c>
      <c r="I29" s="214">
        <f t="shared" si="1"/>
        <v>95.061728395061735</v>
      </c>
      <c r="J29" s="227">
        <f t="shared" si="2"/>
        <v>64.166666666666671</v>
      </c>
    </row>
    <row r="30" spans="1:10" x14ac:dyDescent="0.3">
      <c r="A30" s="419"/>
      <c r="B30" s="396" t="s">
        <v>29</v>
      </c>
      <c r="C30" s="410" t="s">
        <v>557</v>
      </c>
      <c r="D30" s="350" t="s">
        <v>33</v>
      </c>
      <c r="E30" s="343">
        <v>4000</v>
      </c>
      <c r="G30" s="213">
        <v>4726</v>
      </c>
      <c r="H30" s="213">
        <f t="shared" si="0"/>
        <v>-726</v>
      </c>
      <c r="I30" s="214">
        <f t="shared" si="1"/>
        <v>84.638171815488789</v>
      </c>
      <c r="J30" s="227">
        <f t="shared" si="2"/>
        <v>66.666666666666671</v>
      </c>
    </row>
    <row r="31" spans="1:10" x14ac:dyDescent="0.3">
      <c r="A31" s="419"/>
      <c r="B31" s="397"/>
      <c r="C31" s="411"/>
      <c r="D31" s="350" t="s">
        <v>34</v>
      </c>
      <c r="E31" s="343">
        <v>4000</v>
      </c>
      <c r="G31" s="213">
        <v>6759</v>
      </c>
      <c r="H31" s="213">
        <f t="shared" si="0"/>
        <v>-2759</v>
      </c>
      <c r="I31" s="214">
        <f t="shared" si="1"/>
        <v>59.180352123095133</v>
      </c>
      <c r="J31" s="227">
        <f t="shared" si="2"/>
        <v>66.666666666666671</v>
      </c>
    </row>
    <row r="32" spans="1:10" x14ac:dyDescent="0.3">
      <c r="A32" s="419"/>
      <c r="B32" s="397"/>
      <c r="C32" s="411"/>
      <c r="D32" s="348" t="s">
        <v>30</v>
      </c>
      <c r="E32" s="343">
        <v>4000</v>
      </c>
      <c r="G32" s="213">
        <v>5042</v>
      </c>
      <c r="H32" s="213">
        <f t="shared" si="0"/>
        <v>-1042</v>
      </c>
      <c r="I32" s="214">
        <f t="shared" si="1"/>
        <v>79.333597778659254</v>
      </c>
      <c r="J32" s="227">
        <f t="shared" si="2"/>
        <v>66.666666666666671</v>
      </c>
    </row>
    <row r="33" spans="1:10" x14ac:dyDescent="0.3">
      <c r="A33" s="420"/>
      <c r="B33" s="398"/>
      <c r="C33" s="412"/>
      <c r="D33" s="348" t="s">
        <v>31</v>
      </c>
      <c r="E33" s="343">
        <v>4000</v>
      </c>
      <c r="G33" s="213">
        <v>4022</v>
      </c>
      <c r="H33" s="213">
        <f t="shared" si="0"/>
        <v>-22</v>
      </c>
      <c r="I33" s="214">
        <f t="shared" si="1"/>
        <v>99.453008453505717</v>
      </c>
      <c r="J33" s="227">
        <f t="shared" si="2"/>
        <v>66.666666666666671</v>
      </c>
    </row>
    <row r="34" spans="1:10" ht="36.75" customHeight="1" x14ac:dyDescent="0.3">
      <c r="A34" s="63"/>
      <c r="B34" s="84"/>
      <c r="C34" s="65" t="s">
        <v>35</v>
      </c>
      <c r="D34" s="66"/>
      <c r="E34" s="85"/>
      <c r="G34" s="213"/>
      <c r="H34" s="213"/>
      <c r="I34" s="214"/>
      <c r="J34" s="227"/>
    </row>
    <row r="35" spans="1:10" x14ac:dyDescent="0.3">
      <c r="A35" s="427"/>
      <c r="B35" s="427"/>
      <c r="C35" s="289" t="s">
        <v>554</v>
      </c>
      <c r="D35" s="350" t="s">
        <v>33</v>
      </c>
      <c r="E35" s="343">
        <v>4000</v>
      </c>
      <c r="G35" s="213">
        <v>5823.47</v>
      </c>
      <c r="H35" s="213">
        <f>E37-G37</f>
        <v>23</v>
      </c>
      <c r="I35" s="214">
        <f>IFERROR(E37/G37*100,"-")</f>
        <v>100.57832537088258</v>
      </c>
      <c r="J35" s="227">
        <f t="shared" si="2"/>
        <v>66.666666666666671</v>
      </c>
    </row>
    <row r="36" spans="1:10" x14ac:dyDescent="0.3">
      <c r="A36" s="428"/>
      <c r="B36" s="428"/>
      <c r="C36" s="290"/>
      <c r="D36" s="350" t="s">
        <v>34</v>
      </c>
      <c r="E36" s="343">
        <v>4000</v>
      </c>
      <c r="G36" s="213">
        <v>0</v>
      </c>
      <c r="H36" s="213"/>
      <c r="I36" s="214"/>
      <c r="J36" s="227">
        <f t="shared" si="2"/>
        <v>66.666666666666671</v>
      </c>
    </row>
    <row r="37" spans="1:10" x14ac:dyDescent="0.3">
      <c r="A37" s="428"/>
      <c r="B37" s="428"/>
      <c r="C37" s="380" t="s">
        <v>555</v>
      </c>
      <c r="D37" s="350" t="s">
        <v>33</v>
      </c>
      <c r="E37" s="343">
        <v>4000</v>
      </c>
      <c r="G37" s="213">
        <v>3977</v>
      </c>
      <c r="H37" s="213">
        <f>E38-G38</f>
        <v>-2099</v>
      </c>
      <c r="I37" s="214">
        <f>IFERROR(E38/G38*100,"-")</f>
        <v>65.584522052795535</v>
      </c>
      <c r="J37" s="227">
        <f t="shared" si="2"/>
        <v>66.666666666666671</v>
      </c>
    </row>
    <row r="38" spans="1:10" x14ac:dyDescent="0.3">
      <c r="A38" s="428"/>
      <c r="B38" s="428"/>
      <c r="C38" s="381"/>
      <c r="D38" s="351" t="s">
        <v>34</v>
      </c>
      <c r="E38" s="352">
        <v>4000</v>
      </c>
      <c r="G38" s="213">
        <v>6099</v>
      </c>
      <c r="H38" s="213">
        <f t="shared" si="0"/>
        <v>-2099</v>
      </c>
      <c r="I38" s="214">
        <f t="shared" si="1"/>
        <v>65.584522052795535</v>
      </c>
      <c r="J38" s="227">
        <f t="shared" si="2"/>
        <v>66.666666666666671</v>
      </c>
    </row>
    <row r="39" spans="1:10" x14ac:dyDescent="0.3">
      <c r="A39" s="428"/>
      <c r="B39" s="428"/>
      <c r="C39" s="289" t="s">
        <v>557</v>
      </c>
      <c r="D39" s="350" t="s">
        <v>33</v>
      </c>
      <c r="E39" s="343">
        <v>4000</v>
      </c>
      <c r="G39" s="213">
        <v>3370</v>
      </c>
      <c r="H39" s="213">
        <f t="shared" ref="H39" si="3">E39-G39</f>
        <v>630</v>
      </c>
      <c r="I39" s="214">
        <f t="shared" ref="I39" si="4">IFERROR(E39/G39*100,"-")</f>
        <v>118.69436201780414</v>
      </c>
      <c r="J39" s="227">
        <f t="shared" ref="J39" si="5">E39/60</f>
        <v>66.666666666666671</v>
      </c>
    </row>
    <row r="40" spans="1:10" x14ac:dyDescent="0.3">
      <c r="A40" s="428"/>
      <c r="B40" s="428"/>
      <c r="C40" s="382" t="s">
        <v>556</v>
      </c>
      <c r="D40" s="350" t="s">
        <v>33</v>
      </c>
      <c r="E40" s="343">
        <v>4000</v>
      </c>
      <c r="G40" s="213">
        <v>3485</v>
      </c>
      <c r="H40" s="213">
        <f t="shared" si="0"/>
        <v>515</v>
      </c>
      <c r="I40" s="214">
        <f t="shared" si="1"/>
        <v>114.77761836441893</v>
      </c>
      <c r="J40" s="227">
        <f t="shared" si="2"/>
        <v>66.666666666666671</v>
      </c>
    </row>
    <row r="41" spans="1:10" x14ac:dyDescent="0.3">
      <c r="A41" s="429"/>
      <c r="B41" s="429"/>
      <c r="C41" s="381"/>
      <c r="D41" s="350" t="s">
        <v>34</v>
      </c>
      <c r="E41" s="343">
        <v>4000</v>
      </c>
      <c r="F41" s="269"/>
      <c r="G41" s="213">
        <v>3656</v>
      </c>
      <c r="H41" s="213">
        <f t="shared" si="0"/>
        <v>344</v>
      </c>
      <c r="I41" s="214">
        <f t="shared" si="1"/>
        <v>109.40919037199124</v>
      </c>
      <c r="J41" s="227">
        <f t="shared" si="2"/>
        <v>66.666666666666671</v>
      </c>
    </row>
    <row r="42" spans="1:10" x14ac:dyDescent="0.3">
      <c r="E42" s="62"/>
      <c r="G42" s="267"/>
      <c r="H42" s="267"/>
      <c r="I42" s="268"/>
    </row>
    <row r="43" spans="1:10" ht="34.5" customHeight="1" x14ac:dyDescent="0.3">
      <c r="A43" s="63"/>
      <c r="B43" s="64"/>
      <c r="C43" s="467" t="s">
        <v>36</v>
      </c>
      <c r="D43" s="468"/>
      <c r="E43" s="87"/>
      <c r="G43" s="213"/>
      <c r="H43" s="213"/>
      <c r="I43" s="214"/>
    </row>
    <row r="44" spans="1:10" x14ac:dyDescent="0.3">
      <c r="G44" s="213"/>
      <c r="H44" s="213"/>
      <c r="I44" s="214"/>
    </row>
    <row r="45" spans="1:10" ht="34.799999999999997" x14ac:dyDescent="0.3">
      <c r="A45" s="63"/>
      <c r="B45" s="72"/>
      <c r="C45" s="73" t="s">
        <v>235</v>
      </c>
      <c r="D45" s="74"/>
      <c r="E45" s="75"/>
      <c r="G45" s="213"/>
      <c r="H45" s="213"/>
      <c r="I45" s="214"/>
    </row>
    <row r="46" spans="1:10" x14ac:dyDescent="0.3">
      <c r="A46" s="399"/>
      <c r="B46" s="399"/>
      <c r="C46" s="88" t="s">
        <v>79</v>
      </c>
      <c r="D46" s="89"/>
      <c r="E46" s="90">
        <v>70</v>
      </c>
      <c r="G46" s="213">
        <v>70</v>
      </c>
      <c r="H46" s="213">
        <f t="shared" si="0"/>
        <v>0</v>
      </c>
      <c r="I46" s="214">
        <f t="shared" si="1"/>
        <v>100</v>
      </c>
    </row>
    <row r="47" spans="1:10" x14ac:dyDescent="0.3">
      <c r="A47" s="453"/>
      <c r="B47" s="453"/>
      <c r="C47" s="88" t="s">
        <v>80</v>
      </c>
      <c r="D47" s="89"/>
      <c r="E47" s="90">
        <v>10</v>
      </c>
      <c r="G47" s="213">
        <v>10</v>
      </c>
      <c r="H47" s="213">
        <f t="shared" si="0"/>
        <v>0</v>
      </c>
      <c r="I47" s="214">
        <f t="shared" si="1"/>
        <v>100</v>
      </c>
    </row>
    <row r="48" spans="1:10" x14ac:dyDescent="0.3">
      <c r="A48" s="453"/>
      <c r="B48" s="453"/>
      <c r="C48" s="88" t="s">
        <v>81</v>
      </c>
      <c r="D48" s="89"/>
      <c r="E48" s="90">
        <v>10</v>
      </c>
      <c r="G48" s="213">
        <v>10</v>
      </c>
      <c r="H48" s="213">
        <f t="shared" si="0"/>
        <v>0</v>
      </c>
      <c r="I48" s="214">
        <f t="shared" si="1"/>
        <v>100</v>
      </c>
    </row>
    <row r="49" spans="1:9" x14ac:dyDescent="0.3">
      <c r="A49" s="453"/>
      <c r="B49" s="453"/>
      <c r="C49" s="88" t="s">
        <v>48</v>
      </c>
      <c r="D49" s="91"/>
      <c r="E49" s="92">
        <v>5</v>
      </c>
      <c r="G49" s="213">
        <v>5</v>
      </c>
      <c r="H49" s="213">
        <f t="shared" si="0"/>
        <v>0</v>
      </c>
      <c r="I49" s="214">
        <f t="shared" si="1"/>
        <v>100</v>
      </c>
    </row>
    <row r="50" spans="1:9" x14ac:dyDescent="0.3">
      <c r="A50" s="453"/>
      <c r="B50" s="453"/>
      <c r="C50" s="93" t="s">
        <v>82</v>
      </c>
      <c r="D50" s="94"/>
      <c r="E50" s="92">
        <v>3</v>
      </c>
      <c r="G50" s="213">
        <v>3</v>
      </c>
      <c r="H50" s="213">
        <f t="shared" si="0"/>
        <v>0</v>
      </c>
      <c r="I50" s="214">
        <f t="shared" si="1"/>
        <v>100</v>
      </c>
    </row>
    <row r="51" spans="1:9" x14ac:dyDescent="0.3">
      <c r="A51" s="453"/>
      <c r="B51" s="453"/>
      <c r="C51" s="93" t="s">
        <v>226</v>
      </c>
      <c r="D51" s="509" t="s">
        <v>231</v>
      </c>
      <c r="E51" s="512">
        <v>150</v>
      </c>
      <c r="G51" s="213">
        <v>150</v>
      </c>
      <c r="H51" s="213">
        <f t="shared" si="0"/>
        <v>0</v>
      </c>
      <c r="I51" s="214">
        <f t="shared" si="1"/>
        <v>100</v>
      </c>
    </row>
    <row r="52" spans="1:9" x14ac:dyDescent="0.3">
      <c r="A52" s="453"/>
      <c r="B52" s="453"/>
      <c r="C52" s="95" t="s">
        <v>175</v>
      </c>
      <c r="D52" s="510"/>
      <c r="E52" s="513"/>
      <c r="G52" s="213"/>
      <c r="H52" s="213">
        <f t="shared" si="0"/>
        <v>0</v>
      </c>
      <c r="I52" s="214" t="str">
        <f t="shared" si="1"/>
        <v>-</v>
      </c>
    </row>
    <row r="53" spans="1:9" x14ac:dyDescent="0.3">
      <c r="A53" s="453"/>
      <c r="B53" s="453"/>
      <c r="C53" s="95" t="s">
        <v>176</v>
      </c>
      <c r="D53" s="510"/>
      <c r="E53" s="513"/>
      <c r="G53" s="213"/>
      <c r="H53" s="213">
        <f t="shared" si="0"/>
        <v>0</v>
      </c>
      <c r="I53" s="214" t="str">
        <f t="shared" si="1"/>
        <v>-</v>
      </c>
    </row>
    <row r="54" spans="1:9" x14ac:dyDescent="0.3">
      <c r="A54" s="453"/>
      <c r="B54" s="453"/>
      <c r="C54" s="96" t="s">
        <v>177</v>
      </c>
      <c r="D54" s="511"/>
      <c r="E54" s="514"/>
      <c r="G54" s="213"/>
      <c r="H54" s="213">
        <f t="shared" si="0"/>
        <v>0</v>
      </c>
      <c r="I54" s="214" t="str">
        <f t="shared" si="1"/>
        <v>-</v>
      </c>
    </row>
    <row r="55" spans="1:9" x14ac:dyDescent="0.3">
      <c r="A55" s="453"/>
      <c r="B55" s="453"/>
      <c r="C55" s="88" t="s">
        <v>178</v>
      </c>
      <c r="D55" s="91"/>
      <c r="E55" s="92">
        <v>78</v>
      </c>
      <c r="G55" s="213">
        <v>78</v>
      </c>
      <c r="H55" s="213">
        <f t="shared" si="0"/>
        <v>0</v>
      </c>
      <c r="I55" s="214">
        <f t="shared" si="1"/>
        <v>100</v>
      </c>
    </row>
    <row r="56" spans="1:9" x14ac:dyDescent="0.3">
      <c r="A56" s="453"/>
      <c r="B56" s="453"/>
      <c r="C56" s="88" t="s">
        <v>198</v>
      </c>
      <c r="D56" s="91"/>
      <c r="E56" s="92">
        <v>2.5</v>
      </c>
      <c r="G56" s="213">
        <v>2.5</v>
      </c>
      <c r="H56" s="213">
        <f t="shared" si="0"/>
        <v>0</v>
      </c>
      <c r="I56" s="214">
        <f t="shared" si="1"/>
        <v>100</v>
      </c>
    </row>
    <row r="57" spans="1:9" x14ac:dyDescent="0.3">
      <c r="A57" s="453"/>
      <c r="B57" s="453"/>
      <c r="C57" s="97" t="s">
        <v>221</v>
      </c>
      <c r="D57" s="98"/>
      <c r="E57" s="99">
        <v>35</v>
      </c>
      <c r="G57" s="213">
        <v>35</v>
      </c>
      <c r="H57" s="213">
        <f t="shared" si="0"/>
        <v>0</v>
      </c>
      <c r="I57" s="214">
        <f t="shared" si="1"/>
        <v>100</v>
      </c>
    </row>
    <row r="58" spans="1:9" x14ac:dyDescent="0.3">
      <c r="A58" s="453"/>
      <c r="B58" s="453"/>
      <c r="C58" s="97" t="s">
        <v>222</v>
      </c>
      <c r="D58" s="98"/>
      <c r="E58" s="99">
        <v>5</v>
      </c>
      <c r="G58" s="213">
        <v>5</v>
      </c>
      <c r="H58" s="213">
        <f t="shared" si="0"/>
        <v>0</v>
      </c>
      <c r="I58" s="214">
        <f t="shared" si="1"/>
        <v>100</v>
      </c>
    </row>
    <row r="59" spans="1:9" x14ac:dyDescent="0.3">
      <c r="A59" s="453"/>
      <c r="B59" s="453"/>
      <c r="C59" s="454" t="s">
        <v>223</v>
      </c>
      <c r="D59" s="455"/>
      <c r="E59" s="99">
        <v>2</v>
      </c>
      <c r="G59" s="213">
        <v>2</v>
      </c>
      <c r="H59" s="213">
        <f t="shared" si="0"/>
        <v>0</v>
      </c>
      <c r="I59" s="214">
        <f t="shared" si="1"/>
        <v>100</v>
      </c>
    </row>
    <row r="60" spans="1:9" x14ac:dyDescent="0.3">
      <c r="A60" s="453"/>
      <c r="B60" s="453"/>
      <c r="C60" s="507" t="s">
        <v>225</v>
      </c>
      <c r="D60" s="508"/>
      <c r="E60" s="100">
        <v>20</v>
      </c>
      <c r="G60" s="213">
        <v>20</v>
      </c>
      <c r="H60" s="213">
        <f t="shared" si="0"/>
        <v>0</v>
      </c>
      <c r="I60" s="214">
        <f t="shared" si="1"/>
        <v>100</v>
      </c>
    </row>
    <row r="61" spans="1:9" ht="17.399999999999999" customHeight="1" x14ac:dyDescent="0.3">
      <c r="A61" s="400"/>
      <c r="B61" s="400"/>
      <c r="C61" s="507" t="s">
        <v>224</v>
      </c>
      <c r="D61" s="508"/>
      <c r="E61" s="99">
        <v>15</v>
      </c>
      <c r="G61" s="213">
        <v>15</v>
      </c>
      <c r="H61" s="213">
        <f t="shared" si="0"/>
        <v>0</v>
      </c>
      <c r="I61" s="214">
        <f t="shared" si="1"/>
        <v>100</v>
      </c>
    </row>
    <row r="63" spans="1:9" x14ac:dyDescent="0.3">
      <c r="D63" s="70" t="s">
        <v>343</v>
      </c>
    </row>
    <row r="64" spans="1:9" x14ac:dyDescent="0.3">
      <c r="D64" s="70" t="s">
        <v>344</v>
      </c>
    </row>
    <row r="66" spans="1:10" x14ac:dyDescent="0.3">
      <c r="A66" s="378"/>
      <c r="B66" s="378"/>
      <c r="C66" s="378"/>
      <c r="D66" s="378"/>
      <c r="E66" s="378"/>
    </row>
    <row r="67" spans="1:10" x14ac:dyDescent="0.3">
      <c r="A67" s="80"/>
      <c r="B67" s="80"/>
      <c r="C67" s="80"/>
      <c r="D67" s="80"/>
      <c r="E67" s="80"/>
    </row>
    <row r="68" spans="1:10" ht="39" customHeight="1" x14ac:dyDescent="0.3">
      <c r="A68" s="377"/>
      <c r="B68" s="377"/>
      <c r="C68" s="377"/>
      <c r="D68" s="377"/>
      <c r="E68" s="377"/>
    </row>
    <row r="70" spans="1:10" s="59" customFormat="1" ht="54" customHeight="1" x14ac:dyDescent="0.3">
      <c r="A70" s="377"/>
      <c r="B70" s="378"/>
      <c r="C70" s="378"/>
      <c r="D70" s="378"/>
      <c r="E70" s="378"/>
      <c r="G70" s="215"/>
      <c r="H70" s="215"/>
      <c r="I70" s="215"/>
      <c r="J70" s="223"/>
    </row>
  </sheetData>
  <customSheetViews>
    <customSheetView guid="{839003FA-3055-4E28-826D-0A2EF77DACBD}" scale="70" showPageBreaks="1" fitToPage="1" printArea="1" view="pageBreakPreview">
      <selection activeCell="C40" sqref="C40"/>
      <pageMargins left="0.75" right="0.75" top="0.98425196850393704" bottom="0.98425196850393704" header="0" footer="0"/>
      <printOptions horizontalCentered="1"/>
      <pageSetup paperSize="9" scale="49" orientation="portrait" r:id="rId1"/>
      <headerFooter alignWithMargins="0"/>
    </customSheetView>
  </customSheetViews>
  <mergeCells count="35">
    <mergeCell ref="A35:A41"/>
    <mergeCell ref="B35:B41"/>
    <mergeCell ref="A1:E1"/>
    <mergeCell ref="A5:B5"/>
    <mergeCell ref="D5:D6"/>
    <mergeCell ref="E5:E6"/>
    <mergeCell ref="A6:B6"/>
    <mergeCell ref="C40:C41"/>
    <mergeCell ref="C24:C26"/>
    <mergeCell ref="C37:C38"/>
    <mergeCell ref="A70:E70"/>
    <mergeCell ref="B30:B33"/>
    <mergeCell ref="A7:A33"/>
    <mergeCell ref="A66:E66"/>
    <mergeCell ref="C43:D43"/>
    <mergeCell ref="A68:E68"/>
    <mergeCell ref="B7:B29"/>
    <mergeCell ref="C14:C16"/>
    <mergeCell ref="C18:C20"/>
    <mergeCell ref="E51:E54"/>
    <mergeCell ref="A46:A61"/>
    <mergeCell ref="C61:D61"/>
    <mergeCell ref="C27:C29"/>
    <mergeCell ref="C30:C33"/>
    <mergeCell ref="C21:C23"/>
    <mergeCell ref="C7:C9"/>
    <mergeCell ref="B46:B61"/>
    <mergeCell ref="C59:D59"/>
    <mergeCell ref="C60:D60"/>
    <mergeCell ref="D51:D54"/>
    <mergeCell ref="J5:J6"/>
    <mergeCell ref="G5:G6"/>
    <mergeCell ref="H5:H6"/>
    <mergeCell ref="I5:I6"/>
    <mergeCell ref="C11:C13"/>
  </mergeCells>
  <phoneticPr fontId="2" type="noConversion"/>
  <printOptions horizontalCentered="1"/>
  <pageMargins left="0.75" right="0.75" top="0.98425196850393704" bottom="0.98425196850393704" header="0" footer="0"/>
  <pageSetup paperSize="9" scale="57" orientation="portrait" r:id="rId2"/>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27"/>
  <sheetViews>
    <sheetView topLeftCell="A7" zoomScale="80" zoomScaleNormal="80" workbookViewId="0">
      <selection activeCell="B17" sqref="B17"/>
    </sheetView>
  </sheetViews>
  <sheetFormatPr defaultRowHeight="13.2" x14ac:dyDescent="0.25"/>
  <cols>
    <col min="1" max="1" width="10.88671875" bestFit="1" customWidth="1"/>
    <col min="2" max="2" width="121.6640625" bestFit="1" customWidth="1"/>
  </cols>
  <sheetData>
    <row r="1" spans="1:22" ht="27.6" customHeight="1" x14ac:dyDescent="0.25">
      <c r="A1" s="6" t="s">
        <v>187</v>
      </c>
      <c r="B1" s="7" t="s">
        <v>236</v>
      </c>
    </row>
    <row r="2" spans="1:22" ht="25.2" customHeight="1" x14ac:dyDescent="0.3">
      <c r="A2" s="8" t="s">
        <v>0</v>
      </c>
      <c r="B2" s="9" t="s">
        <v>666</v>
      </c>
    </row>
    <row r="3" spans="1:22" ht="25.2" customHeight="1" x14ac:dyDescent="0.3">
      <c r="A3" s="8" t="s">
        <v>1</v>
      </c>
      <c r="B3" s="9" t="s">
        <v>702</v>
      </c>
      <c r="E3" s="302"/>
      <c r="F3" s="274"/>
      <c r="G3" s="274"/>
      <c r="H3" s="274"/>
      <c r="I3" s="274"/>
      <c r="J3" s="274"/>
      <c r="K3" s="274"/>
      <c r="L3" s="274"/>
      <c r="M3" s="274"/>
      <c r="N3" s="274"/>
    </row>
    <row r="4" spans="1:22" ht="25.2" customHeight="1" x14ac:dyDescent="0.3">
      <c r="A4" s="8" t="s">
        <v>2</v>
      </c>
      <c r="B4" s="9" t="s">
        <v>689</v>
      </c>
      <c r="E4" s="274"/>
      <c r="F4" s="274"/>
      <c r="G4" s="274"/>
      <c r="H4" s="274"/>
      <c r="I4" s="274"/>
      <c r="J4" s="274"/>
      <c r="K4" s="274"/>
      <c r="L4" s="274"/>
    </row>
    <row r="5" spans="1:22" ht="21.75" customHeight="1" x14ac:dyDescent="0.3">
      <c r="A5" s="8" t="s">
        <v>3</v>
      </c>
      <c r="B5" s="329" t="s">
        <v>716</v>
      </c>
      <c r="G5" s="278"/>
    </row>
    <row r="6" spans="1:22" ht="22.5" customHeight="1" x14ac:dyDescent="0.3">
      <c r="A6" s="8" t="s">
        <v>4</v>
      </c>
      <c r="B6" s="330" t="s">
        <v>717</v>
      </c>
      <c r="G6" s="278"/>
    </row>
    <row r="7" spans="1:22" ht="25.2" customHeight="1" x14ac:dyDescent="0.3">
      <c r="A7" s="8" t="s">
        <v>5</v>
      </c>
      <c r="B7" s="9" t="s">
        <v>669</v>
      </c>
    </row>
    <row r="8" spans="1:22" ht="22.5" customHeight="1" x14ac:dyDescent="0.3">
      <c r="A8" s="8" t="s">
        <v>6</v>
      </c>
      <c r="B8" s="288" t="s">
        <v>723</v>
      </c>
      <c r="E8" s="331"/>
      <c r="F8" s="332"/>
      <c r="G8" s="332"/>
      <c r="H8" s="332"/>
      <c r="I8" s="332"/>
      <c r="J8" s="332"/>
      <c r="K8" s="332"/>
      <c r="L8" s="332"/>
      <c r="M8" s="332"/>
      <c r="N8" s="332"/>
      <c r="O8" s="332"/>
      <c r="P8" s="332"/>
      <c r="Q8" s="332"/>
      <c r="R8" s="332"/>
      <c r="S8" s="332"/>
      <c r="T8" s="332"/>
      <c r="U8" s="332"/>
      <c r="V8" s="332"/>
    </row>
    <row r="9" spans="1:22" ht="25.2" customHeight="1" x14ac:dyDescent="0.3">
      <c r="A9" s="8" t="s">
        <v>7</v>
      </c>
      <c r="B9" s="299" t="s">
        <v>703</v>
      </c>
      <c r="H9" s="298"/>
    </row>
    <row r="10" spans="1:22" ht="25.2" customHeight="1" x14ac:dyDescent="0.3">
      <c r="A10" s="8" t="s">
        <v>8</v>
      </c>
      <c r="B10" s="9" t="s">
        <v>718</v>
      </c>
      <c r="E10" s="10"/>
    </row>
    <row r="11" spans="1:22" ht="25.2" customHeight="1" x14ac:dyDescent="0.3">
      <c r="A11" s="8" t="s">
        <v>9</v>
      </c>
      <c r="B11" s="9" t="s">
        <v>704</v>
      </c>
      <c r="E11" s="302"/>
      <c r="F11" s="274"/>
      <c r="G11" s="274"/>
      <c r="H11" s="274"/>
      <c r="I11" s="274"/>
      <c r="J11" s="274"/>
      <c r="K11" s="334"/>
      <c r="L11" s="274"/>
      <c r="M11" s="274"/>
      <c r="N11" s="274"/>
      <c r="O11" s="274"/>
    </row>
    <row r="12" spans="1:22" ht="25.2" customHeight="1" x14ac:dyDescent="0.3">
      <c r="A12" s="8" t="s">
        <v>10</v>
      </c>
      <c r="B12" s="9" t="s">
        <v>682</v>
      </c>
    </row>
    <row r="13" spans="1:22" ht="25.2" customHeight="1" x14ac:dyDescent="0.3">
      <c r="A13" s="8" t="s">
        <v>11</v>
      </c>
      <c r="B13" s="9" t="s">
        <v>719</v>
      </c>
      <c r="E13" s="302"/>
      <c r="F13" s="274"/>
      <c r="G13" s="274"/>
      <c r="H13" s="274"/>
    </row>
    <row r="14" spans="1:22" ht="25.2" customHeight="1" x14ac:dyDescent="0.3">
      <c r="A14" s="8" t="s">
        <v>12</v>
      </c>
      <c r="B14" s="9" t="s">
        <v>705</v>
      </c>
      <c r="D14" s="274"/>
      <c r="E14" s="274"/>
      <c r="F14" s="274"/>
      <c r="G14" s="274"/>
      <c r="H14" s="274"/>
      <c r="I14" s="274"/>
      <c r="J14" s="274"/>
      <c r="K14" s="274"/>
      <c r="L14" s="274"/>
      <c r="M14" s="274"/>
      <c r="N14" s="274"/>
      <c r="O14" s="274"/>
      <c r="P14" s="274"/>
      <c r="Q14" s="274"/>
      <c r="R14" s="274"/>
      <c r="S14" s="274"/>
      <c r="T14" s="274"/>
    </row>
    <row r="15" spans="1:22" ht="25.2" customHeight="1" x14ac:dyDescent="0.3">
      <c r="A15" s="8" t="s">
        <v>13</v>
      </c>
      <c r="B15" s="9" t="s">
        <v>706</v>
      </c>
      <c r="D15" s="274"/>
      <c r="E15" s="274"/>
      <c r="F15" s="274"/>
      <c r="G15" s="274"/>
      <c r="H15" s="302"/>
      <c r="I15" s="274"/>
      <c r="J15" s="274"/>
      <c r="K15" s="274"/>
      <c r="L15" s="274"/>
      <c r="M15" s="274"/>
      <c r="N15" s="274"/>
      <c r="O15" s="274"/>
      <c r="P15" s="274"/>
      <c r="Q15" s="274"/>
      <c r="R15" s="274"/>
      <c r="S15" s="274"/>
      <c r="T15" s="274"/>
    </row>
    <row r="16" spans="1:22" ht="25.2" customHeight="1" x14ac:dyDescent="0.3">
      <c r="A16" s="8" t="s">
        <v>14</v>
      </c>
      <c r="B16" s="9" t="s">
        <v>664</v>
      </c>
      <c r="D16" s="10"/>
    </row>
    <row r="17" spans="1:24" ht="25.2" customHeight="1" x14ac:dyDescent="0.3">
      <c r="A17" s="8" t="s">
        <v>15</v>
      </c>
      <c r="B17" s="9" t="s">
        <v>662</v>
      </c>
    </row>
    <row r="18" spans="1:24" ht="25.2" customHeight="1" x14ac:dyDescent="0.3">
      <c r="A18" s="8" t="s">
        <v>16</v>
      </c>
      <c r="B18" s="9" t="s">
        <v>682</v>
      </c>
      <c r="D18" s="278"/>
      <c r="E18" s="278"/>
      <c r="F18" s="278"/>
      <c r="G18" s="278"/>
      <c r="H18" s="278"/>
      <c r="I18" s="278"/>
      <c r="J18" s="278"/>
      <c r="K18" s="278"/>
      <c r="L18" s="278"/>
    </row>
    <row r="19" spans="1:24" ht="39" customHeight="1" x14ac:dyDescent="0.3">
      <c r="A19" s="8" t="s">
        <v>17</v>
      </c>
      <c r="B19" s="335" t="s">
        <v>707</v>
      </c>
      <c r="D19" s="302"/>
      <c r="E19" s="274"/>
      <c r="F19" s="274"/>
      <c r="G19" s="274"/>
      <c r="H19" s="274"/>
      <c r="I19" s="274"/>
      <c r="J19" s="274"/>
      <c r="K19" s="274"/>
      <c r="L19" s="274"/>
      <c r="M19" s="274"/>
      <c r="N19" s="274"/>
    </row>
    <row r="20" spans="1:24" ht="25.2" customHeight="1" x14ac:dyDescent="0.3">
      <c r="A20" s="8" t="s">
        <v>18</v>
      </c>
      <c r="B20" s="9" t="s">
        <v>708</v>
      </c>
      <c r="D20" s="340"/>
      <c r="E20" s="274"/>
      <c r="F20" s="274"/>
      <c r="G20" s="274"/>
      <c r="H20" s="274"/>
      <c r="I20" s="274"/>
      <c r="J20" s="274"/>
      <c r="K20" s="274"/>
      <c r="L20" s="274"/>
      <c r="M20" s="274"/>
      <c r="N20" s="274"/>
      <c r="O20" s="274"/>
      <c r="P20" s="274"/>
      <c r="Q20" s="274"/>
      <c r="R20" s="274"/>
    </row>
    <row r="21" spans="1:24" ht="25.2" customHeight="1" x14ac:dyDescent="0.3">
      <c r="A21" s="8" t="s">
        <v>19</v>
      </c>
      <c r="B21" s="9" t="s">
        <v>708</v>
      </c>
    </row>
    <row r="22" spans="1:24" ht="24.75" customHeight="1" x14ac:dyDescent="0.3">
      <c r="A22" s="8" t="s">
        <v>20</v>
      </c>
      <c r="B22" s="9" t="s">
        <v>682</v>
      </c>
      <c r="R22" s="274"/>
      <c r="S22" s="274"/>
      <c r="T22" s="274"/>
      <c r="U22" s="274"/>
      <c r="V22" s="274"/>
      <c r="W22" s="274"/>
      <c r="X22" s="274"/>
    </row>
    <row r="23" spans="1:24" ht="42.75" customHeight="1" x14ac:dyDescent="0.3">
      <c r="A23" s="8" t="s">
        <v>21</v>
      </c>
      <c r="B23" s="329" t="s">
        <v>711</v>
      </c>
      <c r="E23" s="278"/>
      <c r="F23" s="278"/>
      <c r="G23" s="278"/>
      <c r="H23" s="278"/>
      <c r="I23" s="278"/>
      <c r="J23" s="278"/>
      <c r="K23" s="278"/>
      <c r="L23" s="278"/>
      <c r="M23" s="278"/>
      <c r="N23" s="278"/>
      <c r="O23" s="278"/>
      <c r="P23" s="278"/>
      <c r="Q23" s="278"/>
      <c r="R23" s="303"/>
      <c r="S23" s="303"/>
      <c r="T23" s="274"/>
      <c r="U23" s="274"/>
      <c r="V23" s="274"/>
      <c r="W23" s="274"/>
      <c r="X23" s="274"/>
    </row>
    <row r="24" spans="1:24" ht="25.2" customHeight="1" x14ac:dyDescent="0.3">
      <c r="A24" s="8" t="s">
        <v>22</v>
      </c>
      <c r="B24" s="9" t="s">
        <v>710</v>
      </c>
      <c r="E24" s="274"/>
      <c r="F24" s="274"/>
      <c r="G24" s="274"/>
      <c r="H24" s="274"/>
      <c r="I24" s="274"/>
      <c r="J24" s="274"/>
      <c r="K24" s="274"/>
      <c r="R24" s="274"/>
      <c r="S24" s="274"/>
      <c r="T24" s="274"/>
      <c r="U24" s="274"/>
      <c r="V24" s="274"/>
      <c r="W24" s="274"/>
      <c r="X24" s="274"/>
    </row>
    <row r="25" spans="1:24" ht="25.2" customHeight="1" x14ac:dyDescent="0.3">
      <c r="A25" s="8" t="s">
        <v>23</v>
      </c>
      <c r="B25" s="299" t="s">
        <v>735</v>
      </c>
      <c r="R25" s="274"/>
      <c r="S25" s="274"/>
      <c r="T25" s="274"/>
      <c r="U25" s="274"/>
      <c r="V25" s="274"/>
      <c r="W25" s="274"/>
      <c r="X25" s="274"/>
    </row>
    <row r="26" spans="1:24" ht="25.2" customHeight="1" x14ac:dyDescent="0.3">
      <c r="A26" s="8" t="s">
        <v>24</v>
      </c>
      <c r="B26" s="353" t="s">
        <v>714</v>
      </c>
    </row>
    <row r="27" spans="1:24" ht="25.2" customHeight="1" x14ac:dyDescent="0.3">
      <c r="A27" s="8" t="s">
        <v>25</v>
      </c>
      <c r="B27" s="353" t="s">
        <v>713</v>
      </c>
      <c r="P27" s="303"/>
    </row>
  </sheetData>
  <customSheetViews>
    <customSheetView guid="{839003FA-3055-4E28-826D-0A2EF77DACBD}" scale="90">
      <selection activeCell="B2" sqref="B2:B27"/>
      <pageMargins left="0.7" right="0.7" top="0.75" bottom="0.75" header="0.3" footer="0.3"/>
    </customSheetView>
  </customSheetView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41"/>
  <sheetViews>
    <sheetView topLeftCell="A10" zoomScale="80" zoomScaleNormal="80" workbookViewId="0">
      <selection activeCell="L34" sqref="L34"/>
    </sheetView>
  </sheetViews>
  <sheetFormatPr defaultColWidth="9.109375" defaultRowHeight="13.2" x14ac:dyDescent="0.25"/>
  <cols>
    <col min="1" max="1" width="4" style="10" customWidth="1"/>
    <col min="2" max="2" width="5.88671875" style="10" customWidth="1"/>
    <col min="3" max="3" width="12.5546875" style="10" customWidth="1"/>
    <col min="4" max="5" width="11.6640625" style="10" bestFit="1" customWidth="1"/>
    <col min="6" max="6" width="1.5546875" style="10" customWidth="1"/>
    <col min="7" max="8" width="11.6640625" style="10" customWidth="1"/>
    <col min="9" max="9" width="14.5546875" style="10" bestFit="1" customWidth="1"/>
    <col min="10" max="10" width="13.88671875" style="10" customWidth="1"/>
    <col min="11" max="11" width="1.5546875" style="10" customWidth="1"/>
    <col min="12" max="12" width="110.5546875" style="10" bestFit="1" customWidth="1"/>
    <col min="13" max="16384" width="9.109375" style="10"/>
  </cols>
  <sheetData>
    <row r="1" spans="1:12" ht="15.6" customHeight="1" x14ac:dyDescent="0.25">
      <c r="A1" s="515" t="s">
        <v>558</v>
      </c>
      <c r="B1" s="516"/>
      <c r="C1" s="516"/>
      <c r="D1" s="516"/>
      <c r="E1" s="517"/>
      <c r="G1" s="515" t="s">
        <v>276</v>
      </c>
      <c r="H1" s="516"/>
      <c r="I1" s="516"/>
      <c r="J1" s="517"/>
    </row>
    <row r="2" spans="1:12" ht="15.6" customHeight="1" x14ac:dyDescent="0.25">
      <c r="A2" s="518"/>
      <c r="B2" s="519"/>
      <c r="C2" s="519"/>
      <c r="D2" s="519"/>
      <c r="E2" s="520"/>
      <c r="G2" s="518"/>
      <c r="H2" s="519"/>
      <c r="I2" s="519"/>
      <c r="J2" s="520"/>
    </row>
    <row r="3" spans="1:12" ht="22.2" customHeight="1" x14ac:dyDescent="0.25">
      <c r="A3" s="11"/>
      <c r="B3" s="12"/>
      <c r="D3" s="13"/>
      <c r="E3" s="13"/>
    </row>
    <row r="4" spans="1:12" s="17" customFormat="1" ht="38.25" customHeight="1" x14ac:dyDescent="0.25">
      <c r="A4" s="14">
        <v>1</v>
      </c>
      <c r="B4" s="15">
        <v>2</v>
      </c>
      <c r="C4" s="16">
        <v>3</v>
      </c>
      <c r="D4" s="15">
        <v>4</v>
      </c>
      <c r="E4" s="15">
        <v>5</v>
      </c>
      <c r="G4" s="18">
        <v>4</v>
      </c>
      <c r="H4" s="19">
        <v>5</v>
      </c>
      <c r="I4" s="20" t="s">
        <v>559</v>
      </c>
      <c r="J4" s="15" t="s">
        <v>559</v>
      </c>
      <c r="L4" s="21" t="s">
        <v>237</v>
      </c>
    </row>
    <row r="5" spans="1:12" ht="18" customHeight="1" x14ac:dyDescent="0.25">
      <c r="A5" s="22" t="s">
        <v>238</v>
      </c>
      <c r="B5" s="23" t="s">
        <v>239</v>
      </c>
      <c r="C5" s="24" t="s">
        <v>240</v>
      </c>
      <c r="D5" s="25" t="s">
        <v>241</v>
      </c>
      <c r="E5" s="25" t="s">
        <v>242</v>
      </c>
      <c r="F5" s="26"/>
      <c r="G5" s="25" t="s">
        <v>241</v>
      </c>
      <c r="H5" s="25" t="s">
        <v>242</v>
      </c>
      <c r="I5" s="25" t="s">
        <v>241</v>
      </c>
      <c r="J5" s="25" t="s">
        <v>242</v>
      </c>
      <c r="K5" s="27"/>
      <c r="L5" s="28"/>
    </row>
    <row r="6" spans="1:12" s="26" customFormat="1" ht="8.25" customHeight="1" x14ac:dyDescent="0.25">
      <c r="A6" s="29"/>
      <c r="B6" s="30"/>
      <c r="C6" s="31"/>
      <c r="D6" s="30"/>
      <c r="E6" s="32"/>
      <c r="G6" s="30"/>
      <c r="H6" s="32"/>
      <c r="I6" s="30"/>
      <c r="J6" s="32"/>
    </row>
    <row r="7" spans="1:12" ht="26.4" x14ac:dyDescent="0.25">
      <c r="A7" s="33">
        <v>1</v>
      </c>
      <c r="B7" s="34">
        <v>1</v>
      </c>
      <c r="C7" s="35" t="s">
        <v>243</v>
      </c>
      <c r="D7" s="36">
        <v>2644.11</v>
      </c>
      <c r="E7" s="36">
        <v>3665</v>
      </c>
      <c r="G7" s="36">
        <v>2639.56</v>
      </c>
      <c r="H7" s="36">
        <v>3027</v>
      </c>
      <c r="I7" s="37">
        <f>D7/G7*100</f>
        <v>100.17237721438421</v>
      </c>
      <c r="J7" s="37">
        <f>E7/H7*100</f>
        <v>121.07697390155269</v>
      </c>
      <c r="L7" s="42" t="s">
        <v>695</v>
      </c>
    </row>
    <row r="8" spans="1:12" ht="18" customHeight="1" x14ac:dyDescent="0.25">
      <c r="A8" s="33">
        <v>1</v>
      </c>
      <c r="B8" s="34">
        <v>1</v>
      </c>
      <c r="C8" s="38" t="s">
        <v>244</v>
      </c>
      <c r="D8" s="36">
        <v>2519.61</v>
      </c>
      <c r="E8" s="359">
        <v>2542.6799999999998</v>
      </c>
      <c r="F8" s="302"/>
      <c r="G8" s="359">
        <v>2500</v>
      </c>
      <c r="H8" s="359">
        <v>2542.86</v>
      </c>
      <c r="I8" s="360">
        <f t="shared" ref="I8:J23" si="0">D8/G8*100</f>
        <v>100.78439999999999</v>
      </c>
      <c r="J8" s="360">
        <f t="shared" si="0"/>
        <v>99.992921356268127</v>
      </c>
      <c r="L8" s="33" t="s">
        <v>724</v>
      </c>
    </row>
    <row r="9" spans="1:12" ht="18" customHeight="1" x14ac:dyDescent="0.25">
      <c r="A9" s="33">
        <v>1</v>
      </c>
      <c r="B9" s="34">
        <v>1</v>
      </c>
      <c r="C9" s="35" t="s">
        <v>245</v>
      </c>
      <c r="D9" s="36">
        <v>1825.79</v>
      </c>
      <c r="E9" s="36">
        <v>4036.14</v>
      </c>
      <c r="G9" s="36">
        <v>1807.71</v>
      </c>
      <c r="H9" s="36">
        <v>3996.18</v>
      </c>
      <c r="I9" s="37">
        <f t="shared" si="0"/>
        <v>101.0001604239618</v>
      </c>
      <c r="J9" s="37">
        <f t="shared" si="0"/>
        <v>100.99995495698393</v>
      </c>
      <c r="L9" s="33" t="s">
        <v>664</v>
      </c>
    </row>
    <row r="10" spans="1:12" ht="18" customHeight="1" x14ac:dyDescent="0.25">
      <c r="A10" s="33">
        <v>1</v>
      </c>
      <c r="B10" s="34">
        <v>1</v>
      </c>
      <c r="C10" s="35" t="s">
        <v>247</v>
      </c>
      <c r="D10" s="359">
        <v>2108</v>
      </c>
      <c r="E10" s="36">
        <v>2550</v>
      </c>
      <c r="G10" s="36">
        <v>2271.67</v>
      </c>
      <c r="H10" s="36">
        <v>2550</v>
      </c>
      <c r="I10" s="37">
        <f t="shared" si="0"/>
        <v>92.795168312298884</v>
      </c>
      <c r="J10" s="37">
        <f t="shared" si="0"/>
        <v>100</v>
      </c>
      <c r="L10" s="33" t="s">
        <v>726</v>
      </c>
    </row>
    <row r="11" spans="1:12" ht="18" customHeight="1" x14ac:dyDescent="0.25">
      <c r="A11" s="28"/>
      <c r="B11" s="39" t="s">
        <v>248</v>
      </c>
      <c r="C11" s="24"/>
      <c r="D11" s="40">
        <f>SUM(D7:D10)/4</f>
        <v>2274.3775000000001</v>
      </c>
      <c r="E11" s="40">
        <f>SUM(E7:E10)/4</f>
        <v>3198.4549999999999</v>
      </c>
      <c r="G11" s="40">
        <f>SUM(G7:G10)/4</f>
        <v>2304.7349999999997</v>
      </c>
      <c r="H11" s="40">
        <f>SUM(H7:H10)/4</f>
        <v>3029.01</v>
      </c>
      <c r="I11" s="41">
        <f t="shared" si="0"/>
        <v>98.682820367634477</v>
      </c>
      <c r="J11" s="41">
        <f t="shared" si="0"/>
        <v>105.59407199051833</v>
      </c>
      <c r="L11" s="28"/>
    </row>
    <row r="12" spans="1:12" ht="18" customHeight="1" x14ac:dyDescent="0.25">
      <c r="A12" s="33">
        <v>2</v>
      </c>
      <c r="B12" s="34">
        <v>1.75</v>
      </c>
      <c r="C12" s="35" t="s">
        <v>249</v>
      </c>
      <c r="D12" s="36">
        <v>2827.66</v>
      </c>
      <c r="E12" s="359">
        <v>2797.67</v>
      </c>
      <c r="G12" s="36">
        <v>2827.66</v>
      </c>
      <c r="H12" s="36">
        <v>2797.67</v>
      </c>
      <c r="I12" s="37">
        <f t="shared" si="0"/>
        <v>100</v>
      </c>
      <c r="J12" s="37">
        <f t="shared" si="0"/>
        <v>100</v>
      </c>
      <c r="L12" s="33" t="s">
        <v>682</v>
      </c>
    </row>
    <row r="13" spans="1:12" ht="18" customHeight="1" x14ac:dyDescent="0.25">
      <c r="A13" s="33">
        <v>2</v>
      </c>
      <c r="B13" s="34">
        <v>1.75</v>
      </c>
      <c r="C13" s="35" t="s">
        <v>250</v>
      </c>
      <c r="D13" s="36">
        <v>1777.5</v>
      </c>
      <c r="E13" s="36">
        <v>2900</v>
      </c>
      <c r="G13" s="36">
        <v>1777.5</v>
      </c>
      <c r="H13" s="36">
        <v>2900</v>
      </c>
      <c r="I13" s="37">
        <f t="shared" si="0"/>
        <v>100</v>
      </c>
      <c r="J13" s="37">
        <f t="shared" si="0"/>
        <v>100</v>
      </c>
      <c r="L13" s="33" t="s">
        <v>682</v>
      </c>
    </row>
    <row r="14" spans="1:12" ht="18" customHeight="1" x14ac:dyDescent="0.25">
      <c r="A14" s="33">
        <v>2</v>
      </c>
      <c r="B14" s="34">
        <v>1.75</v>
      </c>
      <c r="C14" s="35" t="s">
        <v>246</v>
      </c>
      <c r="D14" s="36">
        <v>2247.5</v>
      </c>
      <c r="E14" s="36">
        <v>2880</v>
      </c>
      <c r="G14" s="36">
        <v>2228</v>
      </c>
      <c r="H14" s="36">
        <v>2850</v>
      </c>
      <c r="I14" s="37">
        <f>D14/G14*100</f>
        <v>100.87522441651706</v>
      </c>
      <c r="J14" s="37">
        <f>E14/H14*100</f>
        <v>101.05263157894737</v>
      </c>
      <c r="L14" s="33" t="s">
        <v>664</v>
      </c>
    </row>
    <row r="15" spans="1:12" ht="18" customHeight="1" x14ac:dyDescent="0.25">
      <c r="A15" s="33">
        <v>2</v>
      </c>
      <c r="B15" s="34">
        <v>1.75</v>
      </c>
      <c r="C15" s="35" t="s">
        <v>251</v>
      </c>
      <c r="D15" s="36">
        <v>3281.22</v>
      </c>
      <c r="E15" s="36">
        <v>4044.23</v>
      </c>
      <c r="G15" s="36">
        <v>3281</v>
      </c>
      <c r="H15" s="36">
        <v>4044</v>
      </c>
      <c r="I15" s="360">
        <f t="shared" si="0"/>
        <v>100.00670527278268</v>
      </c>
      <c r="J15" s="360">
        <f t="shared" si="0"/>
        <v>100.00568743818002</v>
      </c>
      <c r="L15" s="33" t="s">
        <v>669</v>
      </c>
    </row>
    <row r="16" spans="1:12" ht="18" customHeight="1" x14ac:dyDescent="0.25">
      <c r="A16" s="33">
        <v>2</v>
      </c>
      <c r="B16" s="34">
        <v>1.75</v>
      </c>
      <c r="C16" s="35" t="s">
        <v>252</v>
      </c>
      <c r="D16" s="36">
        <v>4004</v>
      </c>
      <c r="E16" s="36">
        <v>2885.09</v>
      </c>
      <c r="G16" s="36">
        <v>4004</v>
      </c>
      <c r="H16" s="359">
        <v>2858.42</v>
      </c>
      <c r="I16" s="37">
        <f t="shared" si="0"/>
        <v>100</v>
      </c>
      <c r="J16" s="37">
        <f t="shared" si="0"/>
        <v>100.93303293427837</v>
      </c>
      <c r="L16" s="33" t="s">
        <v>668</v>
      </c>
    </row>
    <row r="17" spans="1:12" ht="18" customHeight="1" x14ac:dyDescent="0.25">
      <c r="A17" s="33">
        <v>2</v>
      </c>
      <c r="B17" s="34">
        <v>1.75</v>
      </c>
      <c r="C17" s="35" t="s">
        <v>253</v>
      </c>
      <c r="D17" s="36">
        <v>1551.25</v>
      </c>
      <c r="E17" s="36">
        <v>1992.73</v>
      </c>
      <c r="G17" s="36">
        <v>1551.25</v>
      </c>
      <c r="H17" s="36">
        <v>1992.73</v>
      </c>
      <c r="I17" s="37">
        <f t="shared" si="0"/>
        <v>100</v>
      </c>
      <c r="J17" s="37">
        <f t="shared" si="0"/>
        <v>100</v>
      </c>
      <c r="L17" s="33" t="s">
        <v>682</v>
      </c>
    </row>
    <row r="18" spans="1:12" ht="18" customHeight="1" x14ac:dyDescent="0.25">
      <c r="A18" s="33">
        <v>2</v>
      </c>
      <c r="B18" s="34">
        <v>1.75</v>
      </c>
      <c r="C18" s="35" t="s">
        <v>254</v>
      </c>
      <c r="D18" s="359">
        <v>3759.26</v>
      </c>
      <c r="E18" s="359">
        <v>4000</v>
      </c>
      <c r="G18" s="36">
        <v>4594.26</v>
      </c>
      <c r="H18" s="36">
        <v>3772.92</v>
      </c>
      <c r="I18" s="37">
        <f t="shared" si="0"/>
        <v>81.825147031295572</v>
      </c>
      <c r="J18" s="37">
        <f t="shared" si="0"/>
        <v>106.01868049150261</v>
      </c>
      <c r="L18" s="33" t="s">
        <v>720</v>
      </c>
    </row>
    <row r="19" spans="1:12" ht="18" customHeight="1" x14ac:dyDescent="0.25">
      <c r="A19" s="28"/>
      <c r="B19" s="39" t="s">
        <v>255</v>
      </c>
      <c r="C19" s="24"/>
      <c r="D19" s="40">
        <f>SUM(D12:D18)/7</f>
        <v>2778.3414285714284</v>
      </c>
      <c r="E19" s="40">
        <f>SUM(E12:E18)/7</f>
        <v>3071.3885714285716</v>
      </c>
      <c r="G19" s="40">
        <f>SUM(G12:G18)/7</f>
        <v>2894.81</v>
      </c>
      <c r="H19" s="40">
        <f>SUM(H12:H18)/7</f>
        <v>3030.8199999999997</v>
      </c>
      <c r="I19" s="41">
        <f t="shared" si="0"/>
        <v>95.976641940971206</v>
      </c>
      <c r="J19" s="41">
        <f t="shared" si="0"/>
        <v>101.33853450315664</v>
      </c>
      <c r="L19" s="28"/>
    </row>
    <row r="20" spans="1:12" ht="18" customHeight="1" x14ac:dyDescent="0.25">
      <c r="A20" s="33">
        <v>3</v>
      </c>
      <c r="B20" s="34">
        <v>2.5</v>
      </c>
      <c r="C20" s="35" t="s">
        <v>256</v>
      </c>
      <c r="D20" s="36">
        <v>2690</v>
      </c>
      <c r="E20" s="36">
        <v>2690</v>
      </c>
      <c r="G20" s="36">
        <v>2690</v>
      </c>
      <c r="H20" s="36">
        <v>2690</v>
      </c>
      <c r="I20" s="37">
        <f t="shared" si="0"/>
        <v>100</v>
      </c>
      <c r="J20" s="37">
        <f t="shared" si="0"/>
        <v>100</v>
      </c>
      <c r="L20" s="33" t="s">
        <v>682</v>
      </c>
    </row>
    <row r="21" spans="1:12" ht="18" customHeight="1" x14ac:dyDescent="0.25">
      <c r="A21" s="33">
        <v>3</v>
      </c>
      <c r="B21" s="34">
        <v>2.5</v>
      </c>
      <c r="C21" s="35" t="s">
        <v>257</v>
      </c>
      <c r="D21" s="359">
        <v>3835.64</v>
      </c>
      <c r="E21" s="359">
        <v>4252.1000000000004</v>
      </c>
      <c r="G21" s="36">
        <v>3835.64</v>
      </c>
      <c r="H21" s="36">
        <v>4252.1000000000004</v>
      </c>
      <c r="I21" s="37">
        <f t="shared" si="0"/>
        <v>100</v>
      </c>
      <c r="J21" s="37">
        <f t="shared" si="0"/>
        <v>100</v>
      </c>
      <c r="L21" s="33" t="s">
        <v>682</v>
      </c>
    </row>
    <row r="22" spans="1:12" ht="18" customHeight="1" x14ac:dyDescent="0.25">
      <c r="A22" s="33">
        <v>3</v>
      </c>
      <c r="B22" s="34">
        <v>2.5</v>
      </c>
      <c r="C22" s="35" t="s">
        <v>258</v>
      </c>
      <c r="D22" s="36">
        <v>3215</v>
      </c>
      <c r="E22" s="359">
        <v>3708.33</v>
      </c>
      <c r="F22" s="302"/>
      <c r="G22" s="359">
        <v>3215</v>
      </c>
      <c r="H22" s="359">
        <v>3708.33</v>
      </c>
      <c r="I22" s="360">
        <f t="shared" si="0"/>
        <v>100</v>
      </c>
      <c r="J22" s="360">
        <f t="shared" si="0"/>
        <v>100</v>
      </c>
      <c r="L22" s="33" t="s">
        <v>682</v>
      </c>
    </row>
    <row r="23" spans="1:12" ht="18" customHeight="1" x14ac:dyDescent="0.25">
      <c r="A23" s="33">
        <v>3</v>
      </c>
      <c r="B23" s="34">
        <v>2.5</v>
      </c>
      <c r="C23" s="35" t="s">
        <v>259</v>
      </c>
      <c r="D23" s="36">
        <v>2437.4499999999998</v>
      </c>
      <c r="E23" s="36">
        <v>2756.25</v>
      </c>
      <c r="G23" s="36">
        <v>2437.4499999999998</v>
      </c>
      <c r="H23" s="359">
        <v>3456.25</v>
      </c>
      <c r="I23" s="37">
        <f t="shared" si="0"/>
        <v>100</v>
      </c>
      <c r="J23" s="37">
        <f t="shared" si="0"/>
        <v>79.74683544303798</v>
      </c>
      <c r="L23" s="275" t="s">
        <v>733</v>
      </c>
    </row>
    <row r="24" spans="1:12" ht="18" customHeight="1" x14ac:dyDescent="0.25">
      <c r="A24" s="33">
        <v>3</v>
      </c>
      <c r="B24" s="34">
        <v>2.5</v>
      </c>
      <c r="C24" s="35" t="s">
        <v>260</v>
      </c>
      <c r="D24" s="36">
        <v>4520</v>
      </c>
      <c r="E24" s="36">
        <v>5175</v>
      </c>
      <c r="G24" s="36">
        <v>4520</v>
      </c>
      <c r="H24" s="36">
        <v>4900</v>
      </c>
      <c r="I24" s="37">
        <f t="shared" ref="I24:J38" si="1">D24/G24*100</f>
        <v>100</v>
      </c>
      <c r="J24" s="37">
        <f t="shared" si="1"/>
        <v>105.61224489795917</v>
      </c>
      <c r="L24" s="33" t="str">
        <f>spremembe!B17</f>
        <v>Šolnin niso spremenili, dodali so le šolnine za nova skupna 2. st. študijska programa EURHEO in TRIBOS</v>
      </c>
    </row>
    <row r="25" spans="1:12" ht="18" customHeight="1" x14ac:dyDescent="0.25">
      <c r="A25" s="33">
        <v>3</v>
      </c>
      <c r="B25" s="34">
        <v>2.5</v>
      </c>
      <c r="C25" s="35" t="s">
        <v>261</v>
      </c>
      <c r="D25" s="359">
        <v>3010.27</v>
      </c>
      <c r="E25" s="36">
        <v>2964.28</v>
      </c>
      <c r="G25" s="36">
        <v>3010.27</v>
      </c>
      <c r="H25" s="36">
        <v>2964.28</v>
      </c>
      <c r="I25" s="360">
        <f t="shared" si="1"/>
        <v>100</v>
      </c>
      <c r="J25" s="37">
        <f t="shared" si="1"/>
        <v>100</v>
      </c>
      <c r="L25" s="33" t="s">
        <v>682</v>
      </c>
    </row>
    <row r="26" spans="1:12" ht="18" customHeight="1" x14ac:dyDescent="0.25">
      <c r="A26" s="28"/>
      <c r="B26" s="39" t="s">
        <v>262</v>
      </c>
      <c r="C26" s="24"/>
      <c r="D26" s="40">
        <f>SUM(D20:D25)/6</f>
        <v>3284.7266666666669</v>
      </c>
      <c r="E26" s="40">
        <f>SUM(E20:E25)/6</f>
        <v>3590.9933333333333</v>
      </c>
      <c r="G26" s="40">
        <f>SUM(G20:G25)/6</f>
        <v>3284.7266666666669</v>
      </c>
      <c r="H26" s="40">
        <f>SUM(H20:H25)/6</f>
        <v>3661.8266666666664</v>
      </c>
      <c r="I26" s="41">
        <f t="shared" si="1"/>
        <v>100</v>
      </c>
      <c r="J26" s="41">
        <f t="shared" si="1"/>
        <v>98.065628447732834</v>
      </c>
      <c r="L26" s="28"/>
    </row>
    <row r="27" spans="1:12" ht="18" customHeight="1" x14ac:dyDescent="0.25">
      <c r="A27" s="33">
        <v>4</v>
      </c>
      <c r="B27" s="34">
        <v>3</v>
      </c>
      <c r="C27" s="35" t="s">
        <v>263</v>
      </c>
      <c r="D27" s="36">
        <v>5635.74</v>
      </c>
      <c r="E27" s="359">
        <v>7062</v>
      </c>
      <c r="G27" s="36">
        <v>5448.79</v>
      </c>
      <c r="H27" s="359">
        <v>6904.51</v>
      </c>
      <c r="I27" s="37">
        <f t="shared" si="1"/>
        <v>103.43103698252271</v>
      </c>
      <c r="J27" s="360">
        <f>E27/H27*100</f>
        <v>102.28097287135509</v>
      </c>
      <c r="L27" s="365" t="s">
        <v>721</v>
      </c>
    </row>
    <row r="28" spans="1:12" ht="18" customHeight="1" x14ac:dyDescent="0.25">
      <c r="A28" s="33">
        <v>4</v>
      </c>
      <c r="B28" s="34">
        <v>3</v>
      </c>
      <c r="C28" s="35" t="s">
        <v>264</v>
      </c>
      <c r="D28" s="36">
        <v>5805</v>
      </c>
      <c r="E28" s="36">
        <v>5944.44</v>
      </c>
      <c r="G28" s="36">
        <v>5633.33</v>
      </c>
      <c r="H28" s="36">
        <v>5688.89</v>
      </c>
      <c r="I28" s="37">
        <f t="shared" si="1"/>
        <v>103.04739825289838</v>
      </c>
      <c r="J28" s="37">
        <f t="shared" si="1"/>
        <v>104.49208896638886</v>
      </c>
      <c r="L28" s="33" t="s">
        <v>725</v>
      </c>
    </row>
    <row r="29" spans="1:12" ht="18" customHeight="1" x14ac:dyDescent="0.25">
      <c r="A29" s="28"/>
      <c r="B29" s="39" t="s">
        <v>265</v>
      </c>
      <c r="C29" s="24"/>
      <c r="D29" s="40">
        <f>SUM(D27:D28)/2</f>
        <v>5720.37</v>
      </c>
      <c r="E29" s="40">
        <f>SUM(E27:E28)/2</f>
        <v>6503.2199999999993</v>
      </c>
      <c r="G29" s="40">
        <f>SUM(G27:G28)/2</f>
        <v>5541.0599999999995</v>
      </c>
      <c r="H29" s="40">
        <f>SUM(H27:H28)/2</f>
        <v>6296.7000000000007</v>
      </c>
      <c r="I29" s="41">
        <f t="shared" si="1"/>
        <v>103.23602343233966</v>
      </c>
      <c r="J29" s="41">
        <f t="shared" si="1"/>
        <v>103.27981323550428</v>
      </c>
      <c r="L29" s="28"/>
    </row>
    <row r="30" spans="1:12" ht="18" customHeight="1" x14ac:dyDescent="0.25">
      <c r="A30" s="33">
        <v>5</v>
      </c>
      <c r="B30" s="34">
        <v>3.5</v>
      </c>
      <c r="C30" s="35" t="s">
        <v>266</v>
      </c>
      <c r="D30" s="36">
        <v>3830</v>
      </c>
      <c r="E30" s="36">
        <v>7240</v>
      </c>
      <c r="G30" s="36">
        <v>3830</v>
      </c>
      <c r="H30" s="36">
        <v>7240</v>
      </c>
      <c r="I30" s="37">
        <f t="shared" si="1"/>
        <v>100</v>
      </c>
      <c r="J30" s="37">
        <f t="shared" si="1"/>
        <v>100</v>
      </c>
      <c r="L30" s="33" t="s">
        <v>682</v>
      </c>
    </row>
    <row r="31" spans="1:12" ht="18" customHeight="1" x14ac:dyDescent="0.25">
      <c r="A31" s="33">
        <v>5</v>
      </c>
      <c r="B31" s="34">
        <v>3.5</v>
      </c>
      <c r="C31" s="35" t="s">
        <v>267</v>
      </c>
      <c r="D31" s="36">
        <v>2023.2</v>
      </c>
      <c r="E31" s="359">
        <v>2609.52</v>
      </c>
      <c r="G31" s="36">
        <v>2023.2</v>
      </c>
      <c r="H31" s="36">
        <v>2609.52</v>
      </c>
      <c r="I31" s="37">
        <f t="shared" si="1"/>
        <v>100</v>
      </c>
      <c r="J31" s="37">
        <f t="shared" si="1"/>
        <v>100</v>
      </c>
      <c r="L31" s="33" t="s">
        <v>715</v>
      </c>
    </row>
    <row r="32" spans="1:12" ht="18" customHeight="1" x14ac:dyDescent="0.25">
      <c r="A32" s="28"/>
      <c r="B32" s="39" t="s">
        <v>268</v>
      </c>
      <c r="C32" s="24"/>
      <c r="D32" s="40">
        <f>SUM(D30:D31)/2</f>
        <v>2926.6</v>
      </c>
      <c r="E32" s="40">
        <f>SUM(E30:E31)/2</f>
        <v>4924.76</v>
      </c>
      <c r="G32" s="40">
        <f>SUM(G30:G31)/2</f>
        <v>2926.6</v>
      </c>
      <c r="H32" s="40">
        <f>SUM(H30:H31)/2</f>
        <v>4924.76</v>
      </c>
      <c r="I32" s="41">
        <f t="shared" si="1"/>
        <v>100</v>
      </c>
      <c r="J32" s="41">
        <f t="shared" si="1"/>
        <v>100</v>
      </c>
      <c r="L32" s="28"/>
    </row>
    <row r="33" spans="1:12" ht="18" customHeight="1" x14ac:dyDescent="0.25">
      <c r="A33" s="33">
        <v>6</v>
      </c>
      <c r="B33" s="34">
        <v>4.5</v>
      </c>
      <c r="C33" s="35" t="s">
        <v>269</v>
      </c>
      <c r="D33" s="36">
        <v>3800</v>
      </c>
      <c r="E33" s="36">
        <v>3800</v>
      </c>
      <c r="G33" s="36">
        <v>3800</v>
      </c>
      <c r="H33" s="36">
        <v>3800</v>
      </c>
      <c r="I33" s="37">
        <f t="shared" si="1"/>
        <v>100</v>
      </c>
      <c r="J33" s="37">
        <f t="shared" si="1"/>
        <v>100</v>
      </c>
      <c r="L33" s="33" t="s">
        <v>667</v>
      </c>
    </row>
    <row r="34" spans="1:12" ht="18" customHeight="1" x14ac:dyDescent="0.25">
      <c r="A34" s="33">
        <v>6</v>
      </c>
      <c r="B34" s="34">
        <v>4.5</v>
      </c>
      <c r="C34" s="35" t="s">
        <v>270</v>
      </c>
      <c r="D34" s="36">
        <v>2880</v>
      </c>
      <c r="E34" s="36">
        <v>3690</v>
      </c>
      <c r="G34" s="36">
        <v>2880</v>
      </c>
      <c r="H34" s="36">
        <v>3690</v>
      </c>
      <c r="I34" s="37">
        <f t="shared" si="1"/>
        <v>100</v>
      </c>
      <c r="J34" s="37">
        <f t="shared" si="1"/>
        <v>100</v>
      </c>
      <c r="L34" s="33" t="s">
        <v>734</v>
      </c>
    </row>
    <row r="35" spans="1:12" ht="18" customHeight="1" x14ac:dyDescent="0.25">
      <c r="A35" s="33">
        <v>6</v>
      </c>
      <c r="B35" s="34">
        <v>4.5</v>
      </c>
      <c r="C35" s="35" t="s">
        <v>271</v>
      </c>
      <c r="D35" s="36">
        <v>3415.12</v>
      </c>
      <c r="E35" s="36">
        <v>2600</v>
      </c>
      <c r="G35" s="36">
        <v>3415.12</v>
      </c>
      <c r="H35" s="36">
        <v>2600</v>
      </c>
      <c r="I35" s="37">
        <f t="shared" si="1"/>
        <v>100</v>
      </c>
      <c r="J35" s="37">
        <f t="shared" si="1"/>
        <v>100</v>
      </c>
      <c r="L35" s="33" t="s">
        <v>689</v>
      </c>
    </row>
    <row r="36" spans="1:12" ht="18" customHeight="1" x14ac:dyDescent="0.25">
      <c r="A36" s="33">
        <v>6</v>
      </c>
      <c r="B36" s="34">
        <v>4.5</v>
      </c>
      <c r="C36" s="35" t="s">
        <v>272</v>
      </c>
      <c r="D36" s="43" t="s">
        <v>96</v>
      </c>
      <c r="E36" s="359">
        <v>3471.88</v>
      </c>
      <c r="G36" s="43" t="s">
        <v>96</v>
      </c>
      <c r="H36" s="36">
        <v>3471.88</v>
      </c>
      <c r="I36" s="37" t="str">
        <f>IFERROR(D36/G36*100,"-")</f>
        <v>-</v>
      </c>
      <c r="J36" s="360">
        <f t="shared" si="1"/>
        <v>100</v>
      </c>
      <c r="L36" s="33" t="s">
        <v>682</v>
      </c>
    </row>
    <row r="37" spans="1:12" ht="18" customHeight="1" x14ac:dyDescent="0.25">
      <c r="A37" s="33">
        <v>6</v>
      </c>
      <c r="B37" s="34">
        <v>4.5</v>
      </c>
      <c r="C37" s="35" t="s">
        <v>273</v>
      </c>
      <c r="D37" s="43" t="s">
        <v>722</v>
      </c>
      <c r="E37" s="43">
        <v>10411.790000000001</v>
      </c>
      <c r="G37" s="361" t="s">
        <v>96</v>
      </c>
      <c r="H37" s="361">
        <v>10298.5</v>
      </c>
      <c r="I37" s="37" t="str">
        <f>IFERROR(D37/G37*100,"-")</f>
        <v>-</v>
      </c>
      <c r="J37" s="37">
        <f>E37/H37*100</f>
        <v>101.10006311598778</v>
      </c>
      <c r="L37" s="33" t="s">
        <v>685</v>
      </c>
    </row>
    <row r="38" spans="1:12" ht="18" customHeight="1" x14ac:dyDescent="0.25">
      <c r="A38" s="44"/>
      <c r="B38" s="45" t="s">
        <v>274</v>
      </c>
      <c r="C38" s="46"/>
      <c r="D38" s="47">
        <f>SUM(D33:D35)/3</f>
        <v>3365.0399999999995</v>
      </c>
      <c r="E38" s="47">
        <f>SUM(E33:E37)/5</f>
        <v>4794.7340000000004</v>
      </c>
      <c r="G38" s="47">
        <f>SUM(G33:G35)/3</f>
        <v>3365.0399999999995</v>
      </c>
      <c r="H38" s="47">
        <f>SUM(H33:H37)/5</f>
        <v>4772.076</v>
      </c>
      <c r="I38" s="41">
        <f>D38/G38*100</f>
        <v>100</v>
      </c>
      <c r="J38" s="41">
        <f t="shared" si="1"/>
        <v>100.47480383799422</v>
      </c>
      <c r="L38" s="28"/>
    </row>
    <row r="39" spans="1:12" s="26" customFormat="1" ht="8.25" customHeight="1" x14ac:dyDescent="0.25">
      <c r="A39" s="29"/>
      <c r="B39" s="30"/>
      <c r="C39" s="31"/>
      <c r="D39" s="30"/>
      <c r="E39" s="32"/>
      <c r="G39" s="30"/>
      <c r="H39" s="32"/>
      <c r="I39" s="30"/>
      <c r="J39" s="32"/>
    </row>
    <row r="40" spans="1:12" ht="19.95" customHeight="1" x14ac:dyDescent="0.25">
      <c r="A40" s="48"/>
      <c r="B40" s="49" t="s">
        <v>275</v>
      </c>
      <c r="C40" s="50"/>
      <c r="D40" s="51">
        <f>(D7+D8+D9+D14+D10+D12+D13+D15+D16+D17+D18+D20+D21+D22+D23+D24+D25+D27+D28+D30+D31+D33+D34+D35)/24</f>
        <v>3151.8049999999998</v>
      </c>
      <c r="E40" s="51">
        <f>(E7+E8+E9+E14+E10+E12+E13+E15+E16+E17+E18+E20+E21+E22+E23+E24+E25+E27+E28+E30+E31+E33+E34+E35+E36+E37)/26</f>
        <v>3948.8126923076925</v>
      </c>
      <c r="G40" s="51">
        <f>(G7+G8+G9+G14+G10+G12+G13+G15+G16+G17+G18+G20+G21+G22+G23+G24+G25+G27+G28+G30+G31+G33+G34+G35)/24</f>
        <v>3175.8920833333327</v>
      </c>
      <c r="H40" s="51">
        <f>(H7+H8+H9+H14+H10+H12+H13+H15+H16+H17+H18+H20+H21+H22+H23+H24+H25+H27+H28+H30+H31+H33+H34+H35+H36+H37)/26</f>
        <v>3907.9246153846157</v>
      </c>
      <c r="I40" s="41">
        <f>D40/G40*100</f>
        <v>99.241564804429643</v>
      </c>
      <c r="J40" s="41">
        <f>E40/H40*100</f>
        <v>101.04628622471657</v>
      </c>
    </row>
    <row r="41" spans="1:12" x14ac:dyDescent="0.25">
      <c r="B41" s="52"/>
      <c r="C41" s="52"/>
      <c r="D41" s="53"/>
      <c r="E41" s="53"/>
    </row>
  </sheetData>
  <mergeCells count="2">
    <mergeCell ref="A1:E2"/>
    <mergeCell ref="G1:J2"/>
  </mergeCells>
  <pageMargins left="0.70866141732283472" right="0.70866141732283472" top="0.74803149606299213" bottom="0.74803149606299213" header="0.31496062992125984" footer="0.31496062992125984"/>
  <pageSetup paperSize="9" scale="4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sqref="A1:C27"/>
    </sheetView>
  </sheetViews>
  <sheetFormatPr defaultRowHeight="13.2"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K156"/>
  <sheetViews>
    <sheetView view="pageBreakPreview" topLeftCell="A7" zoomScale="70" zoomScaleNormal="66" zoomScaleSheetLayoutView="70" workbookViewId="0">
      <selection activeCell="F7" sqref="F1:K1048576"/>
    </sheetView>
  </sheetViews>
  <sheetFormatPr defaultColWidth="9.109375" defaultRowHeight="17.399999999999999" x14ac:dyDescent="0.3"/>
  <cols>
    <col min="1" max="1" width="9.109375" style="59"/>
    <col min="2" max="2" width="9.109375" style="69"/>
    <col min="3" max="3" width="79.33203125" style="69" customWidth="1"/>
    <col min="4" max="4" width="25.6640625" style="70" customWidth="1"/>
    <col min="5" max="5" width="25.6640625" style="71" customWidth="1"/>
    <col min="6" max="6" width="2.44140625" style="68" hidden="1" customWidth="1"/>
    <col min="7" max="9" width="18.88671875" style="216" hidden="1" customWidth="1"/>
    <col min="10" max="10" width="13" style="223" hidden="1" customWidth="1"/>
    <col min="11" max="11" width="9.109375" style="68" hidden="1" customWidth="1"/>
    <col min="12" max="16384" width="9.109375" style="68"/>
  </cols>
  <sheetData>
    <row r="1" spans="1:10" s="81" customFormat="1" ht="69.75" customHeight="1" x14ac:dyDescent="0.4">
      <c r="A1" s="389" t="s">
        <v>348</v>
      </c>
      <c r="B1" s="390"/>
      <c r="C1" s="390"/>
      <c r="D1" s="390"/>
      <c r="E1" s="390"/>
      <c r="G1" s="217"/>
      <c r="H1" s="217"/>
      <c r="I1" s="217"/>
      <c r="J1" s="222"/>
    </row>
    <row r="2" spans="1:10" s="81" customFormat="1" ht="20.100000000000001" customHeight="1" x14ac:dyDescent="0.4">
      <c r="A2" s="55"/>
      <c r="B2" s="3"/>
      <c r="C2" s="3"/>
      <c r="D2" s="3"/>
      <c r="E2" s="3"/>
      <c r="G2" s="217"/>
      <c r="H2" s="217"/>
      <c r="I2" s="217"/>
      <c r="J2" s="222"/>
    </row>
    <row r="3" spans="1:10" s="81" customFormat="1" ht="20.100000000000001" customHeight="1" x14ac:dyDescent="0.4">
      <c r="A3" s="56" t="s">
        <v>663</v>
      </c>
      <c r="B3" s="3"/>
      <c r="C3" s="3"/>
      <c r="D3" s="3"/>
      <c r="E3" s="3"/>
      <c r="G3" s="217"/>
      <c r="H3" s="217"/>
      <c r="I3" s="217"/>
      <c r="J3" s="222"/>
    </row>
    <row r="4" spans="1:10" s="81" customFormat="1" ht="20.100000000000001" customHeight="1" x14ac:dyDescent="0.4">
      <c r="A4" s="55"/>
      <c r="B4" s="3"/>
      <c r="C4" s="3"/>
      <c r="D4" s="3"/>
      <c r="E4" s="57"/>
      <c r="G4" s="217"/>
      <c r="H4" s="217"/>
      <c r="I4" s="217"/>
      <c r="J4" s="222"/>
    </row>
    <row r="5" spans="1:10" ht="35.1" customHeight="1" x14ac:dyDescent="0.3">
      <c r="A5" s="391" t="s">
        <v>187</v>
      </c>
      <c r="B5" s="391"/>
      <c r="C5" s="58" t="s">
        <v>188</v>
      </c>
      <c r="D5" s="392" t="s">
        <v>26</v>
      </c>
      <c r="E5" s="393" t="s">
        <v>27</v>
      </c>
      <c r="G5" s="376" t="s">
        <v>349</v>
      </c>
      <c r="H5" s="376" t="s">
        <v>277</v>
      </c>
      <c r="I5" s="376" t="s">
        <v>278</v>
      </c>
      <c r="J5" s="376" t="s">
        <v>297</v>
      </c>
    </row>
    <row r="6" spans="1:10" ht="37.950000000000003" customHeight="1" x14ac:dyDescent="0.3">
      <c r="A6" s="394" t="s">
        <v>2</v>
      </c>
      <c r="B6" s="395"/>
      <c r="C6" s="60" t="s">
        <v>32</v>
      </c>
      <c r="D6" s="392"/>
      <c r="E6" s="393"/>
      <c r="G6" s="376"/>
      <c r="H6" s="376"/>
      <c r="I6" s="376"/>
      <c r="J6" s="376" t="s">
        <v>297</v>
      </c>
    </row>
    <row r="7" spans="1:10" x14ac:dyDescent="0.3">
      <c r="A7" s="396"/>
      <c r="B7" s="396" t="s">
        <v>29</v>
      </c>
      <c r="C7" s="380" t="s">
        <v>399</v>
      </c>
      <c r="D7" s="61" t="s">
        <v>33</v>
      </c>
      <c r="E7" s="213">
        <v>3415.12</v>
      </c>
      <c r="G7" s="327">
        <v>3415.12</v>
      </c>
      <c r="H7" s="213">
        <f>E7-G7</f>
        <v>0</v>
      </c>
      <c r="I7" s="214">
        <f>IFERROR(E7/G7*100,"-")</f>
        <v>100</v>
      </c>
      <c r="J7" s="227">
        <f>E7/60</f>
        <v>56.918666666666667</v>
      </c>
    </row>
    <row r="8" spans="1:10" x14ac:dyDescent="0.3">
      <c r="A8" s="397"/>
      <c r="B8" s="397"/>
      <c r="C8" s="382"/>
      <c r="D8" s="61" t="s">
        <v>34</v>
      </c>
      <c r="E8" s="213">
        <v>3415.12</v>
      </c>
      <c r="G8" s="327">
        <v>3415.12</v>
      </c>
      <c r="H8" s="213">
        <f t="shared" ref="H8:H37" si="0">E8-G8</f>
        <v>0</v>
      </c>
      <c r="I8" s="214">
        <f t="shared" ref="I8:I37" si="1">IFERROR(E8/G8*100,"-")</f>
        <v>100</v>
      </c>
      <c r="J8" s="227">
        <f t="shared" ref="J8:J32" si="2">E8/60</f>
        <v>56.918666666666667</v>
      </c>
    </row>
    <row r="9" spans="1:10" x14ac:dyDescent="0.3">
      <c r="A9" s="397"/>
      <c r="B9" s="397"/>
      <c r="C9" s="381"/>
      <c r="D9" s="61" t="s">
        <v>30</v>
      </c>
      <c r="E9" s="213">
        <v>3415.12</v>
      </c>
      <c r="G9" s="327">
        <v>3415.12</v>
      </c>
      <c r="H9" s="213">
        <f t="shared" si="0"/>
        <v>0</v>
      </c>
      <c r="I9" s="214">
        <f t="shared" si="1"/>
        <v>100</v>
      </c>
      <c r="J9" s="227">
        <f t="shared" si="2"/>
        <v>56.918666666666667</v>
      </c>
    </row>
    <row r="10" spans="1:10" x14ac:dyDescent="0.3">
      <c r="A10" s="397"/>
      <c r="B10" s="397"/>
      <c r="C10" s="380" t="s">
        <v>401</v>
      </c>
      <c r="D10" s="61" t="s">
        <v>33</v>
      </c>
      <c r="E10" s="213">
        <v>3415.12</v>
      </c>
      <c r="G10" s="327">
        <v>3415.12</v>
      </c>
      <c r="H10" s="213">
        <f t="shared" si="0"/>
        <v>0</v>
      </c>
      <c r="I10" s="214">
        <f t="shared" si="1"/>
        <v>100</v>
      </c>
      <c r="J10" s="227">
        <f t="shared" si="2"/>
        <v>56.918666666666667</v>
      </c>
    </row>
    <row r="11" spans="1:10" x14ac:dyDescent="0.3">
      <c r="A11" s="397"/>
      <c r="B11" s="397"/>
      <c r="C11" s="382"/>
      <c r="D11" s="61" t="s">
        <v>34</v>
      </c>
      <c r="E11" s="213">
        <v>3415.12</v>
      </c>
      <c r="G11" s="327">
        <v>3415.12</v>
      </c>
      <c r="H11" s="213">
        <f t="shared" si="0"/>
        <v>0</v>
      </c>
      <c r="I11" s="214">
        <f t="shared" si="1"/>
        <v>100</v>
      </c>
      <c r="J11" s="227">
        <f t="shared" si="2"/>
        <v>56.918666666666667</v>
      </c>
    </row>
    <row r="12" spans="1:10" x14ac:dyDescent="0.3">
      <c r="A12" s="397"/>
      <c r="B12" s="397"/>
      <c r="C12" s="381"/>
      <c r="D12" s="61" t="s">
        <v>30</v>
      </c>
      <c r="E12" s="213">
        <v>3415.12</v>
      </c>
      <c r="G12" s="327">
        <v>3415.12</v>
      </c>
      <c r="H12" s="213">
        <f t="shared" si="0"/>
        <v>0</v>
      </c>
      <c r="I12" s="214">
        <f t="shared" si="1"/>
        <v>100</v>
      </c>
      <c r="J12" s="227">
        <f t="shared" si="2"/>
        <v>56.918666666666667</v>
      </c>
    </row>
    <row r="13" spans="1:10" x14ac:dyDescent="0.3">
      <c r="A13" s="397"/>
      <c r="B13" s="397"/>
      <c r="C13" s="380" t="s">
        <v>400</v>
      </c>
      <c r="D13" s="61" t="s">
        <v>33</v>
      </c>
      <c r="E13" s="213">
        <v>3415.12</v>
      </c>
      <c r="G13" s="327">
        <v>3415.12</v>
      </c>
      <c r="H13" s="213">
        <f t="shared" si="0"/>
        <v>0</v>
      </c>
      <c r="I13" s="214">
        <f t="shared" si="1"/>
        <v>100</v>
      </c>
      <c r="J13" s="227">
        <f t="shared" si="2"/>
        <v>56.918666666666667</v>
      </c>
    </row>
    <row r="14" spans="1:10" x14ac:dyDescent="0.3">
      <c r="A14" s="397"/>
      <c r="B14" s="397"/>
      <c r="C14" s="382"/>
      <c r="D14" s="61" t="s">
        <v>34</v>
      </c>
      <c r="E14" s="213">
        <v>3415.12</v>
      </c>
      <c r="G14" s="327">
        <v>3415.12</v>
      </c>
      <c r="H14" s="213">
        <f t="shared" si="0"/>
        <v>0</v>
      </c>
      <c r="I14" s="214">
        <f t="shared" si="1"/>
        <v>100</v>
      </c>
      <c r="J14" s="227">
        <f t="shared" si="2"/>
        <v>56.918666666666667</v>
      </c>
    </row>
    <row r="15" spans="1:10" x14ac:dyDescent="0.3">
      <c r="A15" s="397"/>
      <c r="B15" s="397"/>
      <c r="C15" s="381"/>
      <c r="D15" s="61" t="s">
        <v>30</v>
      </c>
      <c r="E15" s="213">
        <v>3415.12</v>
      </c>
      <c r="G15" s="327">
        <v>3415.12</v>
      </c>
      <c r="H15" s="213">
        <f t="shared" si="0"/>
        <v>0</v>
      </c>
      <c r="I15" s="214">
        <f t="shared" si="1"/>
        <v>100</v>
      </c>
      <c r="J15" s="227">
        <f t="shared" si="2"/>
        <v>56.918666666666667</v>
      </c>
    </row>
    <row r="16" spans="1:10" x14ac:dyDescent="0.3">
      <c r="A16" s="397"/>
      <c r="B16" s="397"/>
      <c r="C16" s="380" t="s">
        <v>398</v>
      </c>
      <c r="D16" s="61" t="s">
        <v>33</v>
      </c>
      <c r="E16" s="213">
        <v>3415.12</v>
      </c>
      <c r="G16" s="327">
        <v>3415.12</v>
      </c>
      <c r="H16" s="213">
        <f t="shared" si="0"/>
        <v>0</v>
      </c>
      <c r="I16" s="214">
        <f t="shared" si="1"/>
        <v>100</v>
      </c>
      <c r="J16" s="227">
        <f t="shared" si="2"/>
        <v>56.918666666666667</v>
      </c>
    </row>
    <row r="17" spans="1:10" x14ac:dyDescent="0.3">
      <c r="A17" s="397"/>
      <c r="B17" s="397"/>
      <c r="C17" s="382"/>
      <c r="D17" s="61" t="s">
        <v>34</v>
      </c>
      <c r="E17" s="213">
        <v>3415.12</v>
      </c>
      <c r="G17" s="327">
        <v>3415.12</v>
      </c>
      <c r="H17" s="213">
        <f t="shared" si="0"/>
        <v>0</v>
      </c>
      <c r="I17" s="214">
        <f t="shared" si="1"/>
        <v>100</v>
      </c>
      <c r="J17" s="227">
        <f t="shared" si="2"/>
        <v>56.918666666666667</v>
      </c>
    </row>
    <row r="18" spans="1:10" x14ac:dyDescent="0.3">
      <c r="A18" s="397"/>
      <c r="B18" s="397"/>
      <c r="C18" s="381"/>
      <c r="D18" s="61" t="s">
        <v>30</v>
      </c>
      <c r="E18" s="213">
        <v>3415.12</v>
      </c>
      <c r="G18" s="327">
        <v>3415.12</v>
      </c>
      <c r="H18" s="213">
        <f t="shared" si="0"/>
        <v>0</v>
      </c>
      <c r="I18" s="214">
        <f t="shared" si="1"/>
        <v>100</v>
      </c>
      <c r="J18" s="227">
        <f t="shared" si="2"/>
        <v>56.918666666666667</v>
      </c>
    </row>
    <row r="19" spans="1:10" x14ac:dyDescent="0.3">
      <c r="A19" s="397"/>
      <c r="B19" s="397"/>
      <c r="C19" s="380" t="s">
        <v>402</v>
      </c>
      <c r="D19" s="61" t="s">
        <v>33</v>
      </c>
      <c r="E19" s="213">
        <v>3415.12</v>
      </c>
      <c r="G19" s="327">
        <v>3415.12</v>
      </c>
      <c r="H19" s="213">
        <f t="shared" si="0"/>
        <v>0</v>
      </c>
      <c r="I19" s="214">
        <f t="shared" si="1"/>
        <v>100</v>
      </c>
      <c r="J19" s="227">
        <f t="shared" si="2"/>
        <v>56.918666666666667</v>
      </c>
    </row>
    <row r="20" spans="1:10" x14ac:dyDescent="0.3">
      <c r="A20" s="397"/>
      <c r="B20" s="397"/>
      <c r="C20" s="382"/>
      <c r="D20" s="83" t="s">
        <v>34</v>
      </c>
      <c r="E20" s="213">
        <v>3415.12</v>
      </c>
      <c r="G20" s="327">
        <v>3415.12</v>
      </c>
      <c r="H20" s="213">
        <f t="shared" si="0"/>
        <v>0</v>
      </c>
      <c r="I20" s="214">
        <f t="shared" si="1"/>
        <v>100</v>
      </c>
      <c r="J20" s="227">
        <f t="shared" si="2"/>
        <v>56.918666666666667</v>
      </c>
    </row>
    <row r="21" spans="1:10" x14ac:dyDescent="0.3">
      <c r="A21" s="398"/>
      <c r="B21" s="398"/>
      <c r="C21" s="381"/>
      <c r="D21" s="61" t="s">
        <v>30</v>
      </c>
      <c r="E21" s="213">
        <v>3415.12</v>
      </c>
      <c r="G21" s="327">
        <v>3415.12</v>
      </c>
      <c r="H21" s="213">
        <f t="shared" si="0"/>
        <v>0</v>
      </c>
      <c r="I21" s="214">
        <f t="shared" si="1"/>
        <v>100</v>
      </c>
      <c r="J21" s="227">
        <f t="shared" si="2"/>
        <v>56.918666666666667</v>
      </c>
    </row>
    <row r="22" spans="1:10" ht="34.5" customHeight="1" x14ac:dyDescent="0.3">
      <c r="A22" s="63"/>
      <c r="B22" s="64"/>
      <c r="C22" s="65" t="s">
        <v>35</v>
      </c>
      <c r="D22" s="66"/>
      <c r="E22" s="67"/>
      <c r="G22" s="355"/>
      <c r="H22" s="213"/>
      <c r="I22" s="214"/>
      <c r="J22" s="227"/>
    </row>
    <row r="23" spans="1:10" x14ac:dyDescent="0.3">
      <c r="A23" s="383"/>
      <c r="B23" s="383"/>
      <c r="C23" s="380" t="s">
        <v>402</v>
      </c>
      <c r="D23" s="261" t="s">
        <v>33</v>
      </c>
      <c r="E23" s="213">
        <v>2600</v>
      </c>
      <c r="G23" s="327">
        <v>2600</v>
      </c>
      <c r="H23" s="213">
        <f t="shared" ref="H23:H24" si="3">E23-G23</f>
        <v>0</v>
      </c>
      <c r="I23" s="214">
        <f t="shared" ref="I23:I24" si="4">IFERROR(E23/G23*100,"-")</f>
        <v>100</v>
      </c>
      <c r="J23" s="227">
        <f t="shared" ref="J23:J24" si="5">E23/60</f>
        <v>43.333333333333336</v>
      </c>
    </row>
    <row r="24" spans="1:10" x14ac:dyDescent="0.3">
      <c r="A24" s="384"/>
      <c r="B24" s="384"/>
      <c r="C24" s="381"/>
      <c r="D24" s="261" t="s">
        <v>34</v>
      </c>
      <c r="E24" s="213">
        <v>2600</v>
      </c>
      <c r="G24" s="356" t="s">
        <v>96</v>
      </c>
      <c r="H24" s="213" t="e">
        <f t="shared" si="3"/>
        <v>#VALUE!</v>
      </c>
      <c r="I24" s="214" t="str">
        <f t="shared" si="4"/>
        <v>-</v>
      </c>
      <c r="J24" s="227">
        <f t="shared" si="5"/>
        <v>43.333333333333336</v>
      </c>
    </row>
    <row r="25" spans="1:10" x14ac:dyDescent="0.3">
      <c r="A25" s="384"/>
      <c r="B25" s="384"/>
      <c r="C25" s="380" t="s">
        <v>398</v>
      </c>
      <c r="D25" s="61" t="s">
        <v>33</v>
      </c>
      <c r="E25" s="213">
        <v>2600</v>
      </c>
      <c r="G25" s="327">
        <v>2600</v>
      </c>
      <c r="H25" s="213">
        <f t="shared" si="0"/>
        <v>0</v>
      </c>
      <c r="I25" s="214">
        <f t="shared" si="1"/>
        <v>100</v>
      </c>
      <c r="J25" s="227">
        <f t="shared" si="2"/>
        <v>43.333333333333336</v>
      </c>
    </row>
    <row r="26" spans="1:10" x14ac:dyDescent="0.3">
      <c r="A26" s="384"/>
      <c r="B26" s="384"/>
      <c r="C26" s="381"/>
      <c r="D26" s="61" t="s">
        <v>34</v>
      </c>
      <c r="E26" s="213">
        <v>2600</v>
      </c>
      <c r="G26" s="356" t="s">
        <v>96</v>
      </c>
      <c r="H26" s="213" t="e">
        <f t="shared" si="0"/>
        <v>#VALUE!</v>
      </c>
      <c r="I26" s="214" t="str">
        <f t="shared" si="1"/>
        <v>-</v>
      </c>
      <c r="J26" s="227">
        <f t="shared" si="2"/>
        <v>43.333333333333336</v>
      </c>
    </row>
    <row r="27" spans="1:10" x14ac:dyDescent="0.3">
      <c r="A27" s="384"/>
      <c r="B27" s="384"/>
      <c r="C27" s="380" t="s">
        <v>399</v>
      </c>
      <c r="D27" s="61" t="s">
        <v>33</v>
      </c>
      <c r="E27" s="213">
        <v>2600</v>
      </c>
      <c r="G27" s="356">
        <v>2600</v>
      </c>
      <c r="H27" s="213">
        <f t="shared" si="0"/>
        <v>0</v>
      </c>
      <c r="I27" s="214">
        <f t="shared" si="1"/>
        <v>100</v>
      </c>
      <c r="J27" s="227">
        <f t="shared" si="2"/>
        <v>43.333333333333336</v>
      </c>
    </row>
    <row r="28" spans="1:10" x14ac:dyDescent="0.3">
      <c r="A28" s="384"/>
      <c r="B28" s="384"/>
      <c r="C28" s="381"/>
      <c r="D28" s="61" t="s">
        <v>34</v>
      </c>
      <c r="E28" s="213">
        <v>2600</v>
      </c>
      <c r="G28" s="356">
        <v>2600</v>
      </c>
      <c r="H28" s="213">
        <f t="shared" si="0"/>
        <v>0</v>
      </c>
      <c r="I28" s="214">
        <f t="shared" si="1"/>
        <v>100</v>
      </c>
      <c r="J28" s="227">
        <f t="shared" si="2"/>
        <v>43.333333333333336</v>
      </c>
    </row>
    <row r="29" spans="1:10" x14ac:dyDescent="0.3">
      <c r="A29" s="384"/>
      <c r="B29" s="384"/>
      <c r="C29" s="380" t="s">
        <v>401</v>
      </c>
      <c r="D29" s="261" t="s">
        <v>33</v>
      </c>
      <c r="E29" s="213">
        <v>2600</v>
      </c>
      <c r="G29" s="357">
        <v>2600</v>
      </c>
      <c r="H29" s="213">
        <f t="shared" ref="H29:H30" si="6">E29-G29</f>
        <v>0</v>
      </c>
      <c r="I29" s="214">
        <f t="shared" ref="I29:I30" si="7">IFERROR(E29/G29*100,"-")</f>
        <v>100</v>
      </c>
      <c r="J29" s="227">
        <f t="shared" ref="J29:J30" si="8">E29/60</f>
        <v>43.333333333333336</v>
      </c>
    </row>
    <row r="30" spans="1:10" x14ac:dyDescent="0.3">
      <c r="A30" s="384"/>
      <c r="B30" s="384"/>
      <c r="C30" s="381"/>
      <c r="D30" s="261" t="s">
        <v>34</v>
      </c>
      <c r="E30" s="213">
        <v>2600</v>
      </c>
      <c r="G30" s="357"/>
      <c r="H30" s="213">
        <f t="shared" si="6"/>
        <v>2600</v>
      </c>
      <c r="I30" s="214" t="str">
        <f t="shared" si="7"/>
        <v>-</v>
      </c>
      <c r="J30" s="227">
        <f t="shared" si="8"/>
        <v>43.333333333333336</v>
      </c>
    </row>
    <row r="31" spans="1:10" x14ac:dyDescent="0.3">
      <c r="A31" s="384"/>
      <c r="B31" s="384"/>
      <c r="C31" s="380" t="s">
        <v>400</v>
      </c>
      <c r="D31" s="61" t="s">
        <v>33</v>
      </c>
      <c r="E31" s="213">
        <v>2600</v>
      </c>
      <c r="G31" s="357">
        <v>2600</v>
      </c>
      <c r="H31" s="213">
        <f t="shared" si="0"/>
        <v>0</v>
      </c>
      <c r="I31" s="214">
        <f t="shared" si="1"/>
        <v>100</v>
      </c>
      <c r="J31" s="227">
        <f t="shared" si="2"/>
        <v>43.333333333333336</v>
      </c>
    </row>
    <row r="32" spans="1:10" x14ac:dyDescent="0.3">
      <c r="A32" s="384"/>
      <c r="B32" s="384"/>
      <c r="C32" s="381"/>
      <c r="D32" s="61" t="s">
        <v>34</v>
      </c>
      <c r="E32" s="213">
        <v>2600</v>
      </c>
      <c r="G32" s="357"/>
      <c r="H32" s="213">
        <f t="shared" si="0"/>
        <v>2600</v>
      </c>
      <c r="I32" s="214" t="str">
        <f t="shared" si="1"/>
        <v>-</v>
      </c>
      <c r="J32" s="227">
        <f t="shared" si="2"/>
        <v>43.333333333333336</v>
      </c>
    </row>
    <row r="33" spans="1:10" ht="35.25" customHeight="1" x14ac:dyDescent="0.3">
      <c r="A33" s="63"/>
      <c r="B33" s="72"/>
      <c r="C33" s="65" t="s">
        <v>36</v>
      </c>
      <c r="D33" s="66"/>
      <c r="E33" s="67"/>
      <c r="G33" s="213"/>
      <c r="H33" s="213"/>
      <c r="I33" s="214"/>
    </row>
    <row r="34" spans="1:10" x14ac:dyDescent="0.3">
      <c r="G34" s="213"/>
      <c r="H34" s="213"/>
      <c r="I34" s="214"/>
    </row>
    <row r="35" spans="1:10" ht="35.25" customHeight="1" x14ac:dyDescent="0.3">
      <c r="A35" s="63"/>
      <c r="B35" s="72"/>
      <c r="C35" s="73" t="s">
        <v>235</v>
      </c>
      <c r="D35" s="74"/>
      <c r="E35" s="75"/>
      <c r="G35" s="213"/>
      <c r="H35" s="213"/>
      <c r="I35" s="214"/>
    </row>
    <row r="36" spans="1:10" x14ac:dyDescent="0.3">
      <c r="A36" s="399"/>
      <c r="B36" s="399"/>
      <c r="C36" s="143" t="s">
        <v>38</v>
      </c>
      <c r="D36" s="82" t="s">
        <v>37</v>
      </c>
      <c r="E36" s="144">
        <v>189</v>
      </c>
      <c r="F36" s="79"/>
      <c r="G36" s="213">
        <v>189</v>
      </c>
      <c r="H36" s="213">
        <f t="shared" si="0"/>
        <v>0</v>
      </c>
      <c r="I36" s="214">
        <f t="shared" si="1"/>
        <v>100</v>
      </c>
    </row>
    <row r="37" spans="1:10" x14ac:dyDescent="0.3">
      <c r="A37" s="400"/>
      <c r="B37" s="400"/>
      <c r="C37" s="401" t="s">
        <v>215</v>
      </c>
      <c r="D37" s="402"/>
      <c r="E37" s="144">
        <v>99</v>
      </c>
      <c r="F37" s="79"/>
      <c r="G37" s="213">
        <v>99</v>
      </c>
      <c r="H37" s="213">
        <f t="shared" si="0"/>
        <v>0</v>
      </c>
      <c r="I37" s="214">
        <f t="shared" si="1"/>
        <v>100</v>
      </c>
    </row>
    <row r="38" spans="1:10" x14ac:dyDescent="0.3">
      <c r="F38" s="79"/>
    </row>
    <row r="39" spans="1:10" x14ac:dyDescent="0.3">
      <c r="F39" s="79"/>
    </row>
    <row r="40" spans="1:10" s="59" customFormat="1" x14ac:dyDescent="0.3">
      <c r="B40" s="69"/>
      <c r="C40" s="69"/>
      <c r="D40" s="70"/>
      <c r="E40" s="71"/>
      <c r="G40" s="215"/>
      <c r="H40" s="215"/>
      <c r="I40" s="215"/>
      <c r="J40" s="223"/>
    </row>
    <row r="41" spans="1:10" x14ac:dyDescent="0.3">
      <c r="D41" s="70" t="s">
        <v>343</v>
      </c>
      <c r="F41" s="79"/>
    </row>
    <row r="42" spans="1:10" x14ac:dyDescent="0.3">
      <c r="D42" s="70" t="s">
        <v>344</v>
      </c>
      <c r="F42" s="79"/>
    </row>
    <row r="43" spans="1:10" s="59" customFormat="1" ht="36.75" customHeight="1" x14ac:dyDescent="0.3">
      <c r="A43" s="379"/>
      <c r="B43" s="379"/>
      <c r="C43" s="379"/>
      <c r="D43" s="379"/>
      <c r="E43" s="379"/>
      <c r="G43" s="215"/>
      <c r="H43" s="215"/>
      <c r="I43" s="215"/>
      <c r="J43" s="223"/>
    </row>
    <row r="44" spans="1:10" x14ac:dyDescent="0.3">
      <c r="F44" s="79"/>
    </row>
    <row r="45" spans="1:10" x14ac:dyDescent="0.3">
      <c r="F45" s="79"/>
    </row>
    <row r="46" spans="1:10" x14ac:dyDescent="0.3">
      <c r="F46" s="79"/>
    </row>
    <row r="47" spans="1:10" x14ac:dyDescent="0.3">
      <c r="F47" s="79"/>
    </row>
    <row r="48" spans="1:10" x14ac:dyDescent="0.3">
      <c r="F48" s="79"/>
    </row>
    <row r="49" spans="1:10" x14ac:dyDescent="0.3">
      <c r="A49" s="80"/>
      <c r="B49" s="80"/>
      <c r="C49" s="80"/>
      <c r="D49" s="80"/>
      <c r="E49" s="80"/>
    </row>
    <row r="50" spans="1:10" ht="39" customHeight="1" x14ac:dyDescent="0.3">
      <c r="A50" s="377"/>
      <c r="B50" s="377"/>
      <c r="C50" s="377"/>
      <c r="D50" s="377"/>
      <c r="E50" s="377"/>
    </row>
    <row r="51" spans="1:10" x14ac:dyDescent="0.3">
      <c r="F51" s="79"/>
    </row>
    <row r="52" spans="1:10" s="59" customFormat="1" ht="54" customHeight="1" x14ac:dyDescent="0.3">
      <c r="A52" s="377"/>
      <c r="B52" s="378"/>
      <c r="C52" s="378"/>
      <c r="D52" s="378"/>
      <c r="E52" s="378"/>
      <c r="G52" s="215"/>
      <c r="H52" s="215"/>
      <c r="I52" s="215"/>
      <c r="J52" s="223"/>
    </row>
    <row r="53" spans="1:10" x14ac:dyDescent="0.3">
      <c r="F53" s="79"/>
    </row>
    <row r="54" spans="1:10" x14ac:dyDescent="0.3">
      <c r="F54" s="79"/>
    </row>
    <row r="55" spans="1:10" x14ac:dyDescent="0.3">
      <c r="F55" s="79"/>
    </row>
    <row r="56" spans="1:10" x14ac:dyDescent="0.3">
      <c r="F56" s="79"/>
    </row>
    <row r="57" spans="1:10" x14ac:dyDescent="0.3">
      <c r="F57" s="79"/>
    </row>
    <row r="58" spans="1:10" x14ac:dyDescent="0.3">
      <c r="F58" s="79"/>
    </row>
    <row r="59" spans="1:10" x14ac:dyDescent="0.3">
      <c r="F59" s="79"/>
    </row>
    <row r="60" spans="1:10" x14ac:dyDescent="0.3">
      <c r="F60" s="79"/>
    </row>
    <row r="61" spans="1:10" x14ac:dyDescent="0.3">
      <c r="F61" s="79"/>
    </row>
    <row r="62" spans="1:10" x14ac:dyDescent="0.3">
      <c r="F62" s="79"/>
    </row>
    <row r="63" spans="1:10" x14ac:dyDescent="0.3">
      <c r="F63" s="79"/>
    </row>
    <row r="64" spans="1:10" x14ac:dyDescent="0.3">
      <c r="F64" s="79"/>
    </row>
    <row r="65" spans="6:6" x14ac:dyDescent="0.3">
      <c r="F65" s="79"/>
    </row>
    <row r="66" spans="6:6" x14ac:dyDescent="0.3">
      <c r="F66" s="79"/>
    </row>
    <row r="67" spans="6:6" x14ac:dyDescent="0.3">
      <c r="F67" s="79"/>
    </row>
    <row r="68" spans="6:6" x14ac:dyDescent="0.3">
      <c r="F68" s="79"/>
    </row>
    <row r="69" spans="6:6" x14ac:dyDescent="0.3">
      <c r="F69" s="79"/>
    </row>
    <row r="70" spans="6:6" x14ac:dyDescent="0.3">
      <c r="F70" s="79"/>
    </row>
    <row r="71" spans="6:6" x14ac:dyDescent="0.3">
      <c r="F71" s="79"/>
    </row>
    <row r="72" spans="6:6" x14ac:dyDescent="0.3">
      <c r="F72" s="79"/>
    </row>
    <row r="73" spans="6:6" x14ac:dyDescent="0.3">
      <c r="F73" s="79"/>
    </row>
    <row r="74" spans="6:6" x14ac:dyDescent="0.3">
      <c r="F74" s="79"/>
    </row>
    <row r="75" spans="6:6" x14ac:dyDescent="0.3">
      <c r="F75" s="79"/>
    </row>
    <row r="76" spans="6:6" x14ac:dyDescent="0.3">
      <c r="F76" s="79"/>
    </row>
    <row r="77" spans="6:6" x14ac:dyDescent="0.3">
      <c r="F77" s="79"/>
    </row>
    <row r="78" spans="6:6" x14ac:dyDescent="0.3">
      <c r="F78" s="79"/>
    </row>
    <row r="79" spans="6:6" x14ac:dyDescent="0.3">
      <c r="F79" s="79"/>
    </row>
    <row r="80" spans="6:6" x14ac:dyDescent="0.3">
      <c r="F80" s="79"/>
    </row>
    <row r="81" spans="6:6" x14ac:dyDescent="0.3">
      <c r="F81" s="79"/>
    </row>
    <row r="82" spans="6:6" x14ac:dyDescent="0.3">
      <c r="F82" s="79"/>
    </row>
    <row r="83" spans="6:6" x14ac:dyDescent="0.3">
      <c r="F83" s="79"/>
    </row>
    <row r="84" spans="6:6" x14ac:dyDescent="0.3">
      <c r="F84" s="79"/>
    </row>
    <row r="85" spans="6:6" x14ac:dyDescent="0.3">
      <c r="F85" s="79"/>
    </row>
    <row r="86" spans="6:6" x14ac:dyDescent="0.3">
      <c r="F86" s="79"/>
    </row>
    <row r="87" spans="6:6" x14ac:dyDescent="0.3">
      <c r="F87" s="79"/>
    </row>
    <row r="88" spans="6:6" x14ac:dyDescent="0.3">
      <c r="F88" s="79"/>
    </row>
    <row r="89" spans="6:6" x14ac:dyDescent="0.3">
      <c r="F89" s="79"/>
    </row>
    <row r="90" spans="6:6" x14ac:dyDescent="0.3">
      <c r="F90" s="79"/>
    </row>
    <row r="91" spans="6:6" x14ac:dyDescent="0.3">
      <c r="F91" s="79"/>
    </row>
    <row r="92" spans="6:6" x14ac:dyDescent="0.3">
      <c r="F92" s="79"/>
    </row>
    <row r="93" spans="6:6" x14ac:dyDescent="0.3">
      <c r="F93" s="79"/>
    </row>
    <row r="94" spans="6:6" x14ac:dyDescent="0.3">
      <c r="F94" s="79"/>
    </row>
    <row r="95" spans="6:6" x14ac:dyDescent="0.3">
      <c r="F95" s="79"/>
    </row>
    <row r="96" spans="6:6" x14ac:dyDescent="0.3">
      <c r="F96" s="79"/>
    </row>
    <row r="97" spans="6:6" x14ac:dyDescent="0.3">
      <c r="F97" s="79"/>
    </row>
    <row r="98" spans="6:6" x14ac:dyDescent="0.3">
      <c r="F98" s="79"/>
    </row>
    <row r="99" spans="6:6" x14ac:dyDescent="0.3">
      <c r="F99" s="79"/>
    </row>
    <row r="100" spans="6:6" x14ac:dyDescent="0.3">
      <c r="F100" s="79"/>
    </row>
    <row r="101" spans="6:6" x14ac:dyDescent="0.3">
      <c r="F101" s="79"/>
    </row>
    <row r="102" spans="6:6" x14ac:dyDescent="0.3">
      <c r="F102" s="79"/>
    </row>
    <row r="103" spans="6:6" x14ac:dyDescent="0.3">
      <c r="F103" s="79"/>
    </row>
    <row r="104" spans="6:6" x14ac:dyDescent="0.3">
      <c r="F104" s="79"/>
    </row>
    <row r="105" spans="6:6" x14ac:dyDescent="0.3">
      <c r="F105" s="79"/>
    </row>
    <row r="106" spans="6:6" x14ac:dyDescent="0.3">
      <c r="F106" s="79"/>
    </row>
    <row r="107" spans="6:6" x14ac:dyDescent="0.3">
      <c r="F107" s="79"/>
    </row>
    <row r="108" spans="6:6" x14ac:dyDescent="0.3">
      <c r="F108" s="79"/>
    </row>
    <row r="109" spans="6:6" x14ac:dyDescent="0.3">
      <c r="F109" s="79"/>
    </row>
    <row r="110" spans="6:6" x14ac:dyDescent="0.3">
      <c r="F110" s="79"/>
    </row>
    <row r="111" spans="6:6" x14ac:dyDescent="0.3">
      <c r="F111" s="79"/>
    </row>
    <row r="112" spans="6:6" x14ac:dyDescent="0.3">
      <c r="F112" s="79"/>
    </row>
    <row r="113" spans="6:6" x14ac:dyDescent="0.3">
      <c r="F113" s="79"/>
    </row>
    <row r="114" spans="6:6" x14ac:dyDescent="0.3">
      <c r="F114" s="79"/>
    </row>
    <row r="115" spans="6:6" x14ac:dyDescent="0.3">
      <c r="F115" s="79"/>
    </row>
    <row r="116" spans="6:6" x14ac:dyDescent="0.3">
      <c r="F116" s="79"/>
    </row>
    <row r="117" spans="6:6" x14ac:dyDescent="0.3">
      <c r="F117" s="79"/>
    </row>
    <row r="118" spans="6:6" x14ac:dyDescent="0.3">
      <c r="F118" s="79"/>
    </row>
    <row r="119" spans="6:6" x14ac:dyDescent="0.3">
      <c r="F119" s="79"/>
    </row>
    <row r="120" spans="6:6" x14ac:dyDescent="0.3">
      <c r="F120" s="79"/>
    </row>
    <row r="121" spans="6:6" x14ac:dyDescent="0.3">
      <c r="F121" s="79"/>
    </row>
    <row r="122" spans="6:6" x14ac:dyDescent="0.3">
      <c r="F122" s="79"/>
    </row>
    <row r="123" spans="6:6" x14ac:dyDescent="0.3">
      <c r="F123" s="79"/>
    </row>
    <row r="124" spans="6:6" x14ac:dyDescent="0.3">
      <c r="F124" s="79"/>
    </row>
    <row r="125" spans="6:6" x14ac:dyDescent="0.3">
      <c r="F125" s="79"/>
    </row>
    <row r="126" spans="6:6" x14ac:dyDescent="0.3">
      <c r="F126" s="79"/>
    </row>
    <row r="127" spans="6:6" x14ac:dyDescent="0.3">
      <c r="F127" s="79"/>
    </row>
    <row r="128" spans="6:6" x14ac:dyDescent="0.3">
      <c r="F128" s="79"/>
    </row>
    <row r="129" spans="6:6" x14ac:dyDescent="0.3">
      <c r="F129" s="79"/>
    </row>
    <row r="130" spans="6:6" x14ac:dyDescent="0.3">
      <c r="F130" s="79"/>
    </row>
    <row r="131" spans="6:6" x14ac:dyDescent="0.3">
      <c r="F131" s="79"/>
    </row>
    <row r="132" spans="6:6" x14ac:dyDescent="0.3">
      <c r="F132" s="79"/>
    </row>
    <row r="133" spans="6:6" x14ac:dyDescent="0.3">
      <c r="F133" s="79"/>
    </row>
    <row r="134" spans="6:6" x14ac:dyDescent="0.3">
      <c r="F134" s="79"/>
    </row>
    <row r="135" spans="6:6" x14ac:dyDescent="0.3">
      <c r="F135" s="79"/>
    </row>
    <row r="136" spans="6:6" x14ac:dyDescent="0.3">
      <c r="F136" s="79"/>
    </row>
    <row r="137" spans="6:6" x14ac:dyDescent="0.3">
      <c r="F137" s="79"/>
    </row>
    <row r="138" spans="6:6" x14ac:dyDescent="0.3">
      <c r="F138" s="79"/>
    </row>
    <row r="139" spans="6:6" x14ac:dyDescent="0.3">
      <c r="F139" s="79"/>
    </row>
    <row r="140" spans="6:6" x14ac:dyDescent="0.3">
      <c r="F140" s="79"/>
    </row>
    <row r="141" spans="6:6" x14ac:dyDescent="0.3">
      <c r="F141" s="79"/>
    </row>
    <row r="142" spans="6:6" x14ac:dyDescent="0.3">
      <c r="F142" s="79"/>
    </row>
    <row r="143" spans="6:6" x14ac:dyDescent="0.3">
      <c r="F143" s="79"/>
    </row>
    <row r="144" spans="6:6" x14ac:dyDescent="0.3">
      <c r="F144" s="79"/>
    </row>
    <row r="145" spans="6:6" x14ac:dyDescent="0.3">
      <c r="F145" s="79"/>
    </row>
    <row r="146" spans="6:6" x14ac:dyDescent="0.3">
      <c r="F146" s="79"/>
    </row>
    <row r="147" spans="6:6" x14ac:dyDescent="0.3">
      <c r="F147" s="79"/>
    </row>
    <row r="148" spans="6:6" x14ac:dyDescent="0.3">
      <c r="F148" s="79"/>
    </row>
    <row r="149" spans="6:6" x14ac:dyDescent="0.3">
      <c r="F149" s="79"/>
    </row>
    <row r="151" spans="6:6" x14ac:dyDescent="0.3">
      <c r="F151" s="79"/>
    </row>
    <row r="152" spans="6:6" x14ac:dyDescent="0.3">
      <c r="F152" s="79"/>
    </row>
    <row r="153" spans="6:6" x14ac:dyDescent="0.3">
      <c r="F153" s="79"/>
    </row>
    <row r="154" spans="6:6" x14ac:dyDescent="0.3">
      <c r="F154" s="79"/>
    </row>
    <row r="155" spans="6:6" x14ac:dyDescent="0.3">
      <c r="F155" s="79"/>
    </row>
    <row r="156" spans="6:6" x14ac:dyDescent="0.3">
      <c r="F156" s="79"/>
    </row>
  </sheetData>
  <customSheetViews>
    <customSheetView guid="{839003FA-3055-4E28-826D-0A2EF77DACBD}" scale="70" showPageBreaks="1" fitToPage="1" printArea="1" view="pageBreakPreview">
      <selection activeCell="C33" sqref="C33"/>
      <pageMargins left="0.74803149606299213" right="0.74803149606299213" top="0.98425196850393704" bottom="0.98425196850393704" header="0" footer="0"/>
      <pageSetup paperSize="9" scale="29" orientation="portrait" r:id="rId1"/>
      <headerFooter alignWithMargins="0"/>
    </customSheetView>
  </customSheetViews>
  <mergeCells count="29">
    <mergeCell ref="A52:E52"/>
    <mergeCell ref="A50:E50"/>
    <mergeCell ref="A43:E43"/>
    <mergeCell ref="C27:C28"/>
    <mergeCell ref="C25:C26"/>
    <mergeCell ref="C31:C32"/>
    <mergeCell ref="A36:A37"/>
    <mergeCell ref="C37:D37"/>
    <mergeCell ref="B36:B37"/>
    <mergeCell ref="B23:B32"/>
    <mergeCell ref="A23:A32"/>
    <mergeCell ref="C29:C30"/>
    <mergeCell ref="C23:C24"/>
    <mergeCell ref="A1:E1"/>
    <mergeCell ref="A5:B5"/>
    <mergeCell ref="D5:D6"/>
    <mergeCell ref="E5:E6"/>
    <mergeCell ref="A6:B6"/>
    <mergeCell ref="I5:I6"/>
    <mergeCell ref="A7:A21"/>
    <mergeCell ref="C7:C9"/>
    <mergeCell ref="J5:J6"/>
    <mergeCell ref="C10:C12"/>
    <mergeCell ref="C16:C18"/>
    <mergeCell ref="C13:C15"/>
    <mergeCell ref="C19:C21"/>
    <mergeCell ref="B7:B21"/>
    <mergeCell ref="G5:G6"/>
    <mergeCell ref="H5:H6"/>
  </mergeCells>
  <phoneticPr fontId="2" type="noConversion"/>
  <pageMargins left="0.74803149606299213" right="0.74803149606299213" top="0.98425196850393704" bottom="0.98425196850393704" header="0" footer="0"/>
  <pageSetup paperSize="9" scale="59" orientation="portrait" r:id="rId2"/>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B0F0"/>
  </sheetPr>
  <dimension ref="A1:K191"/>
  <sheetViews>
    <sheetView view="pageBreakPreview" topLeftCell="A148" zoomScale="70" zoomScaleNormal="100" zoomScaleSheetLayoutView="70" workbookViewId="0">
      <selection activeCell="F7" sqref="F1:K1048576"/>
    </sheetView>
  </sheetViews>
  <sheetFormatPr defaultColWidth="9.109375" defaultRowHeight="17.399999999999999" x14ac:dyDescent="0.3"/>
  <cols>
    <col min="1" max="1" width="9.109375" style="59"/>
    <col min="2" max="2" width="9.109375" style="69"/>
    <col min="3" max="3" width="59" style="69" customWidth="1"/>
    <col min="4" max="4" width="20.5546875" style="70" customWidth="1"/>
    <col min="5" max="5" width="18" style="71" bestFit="1" customWidth="1"/>
    <col min="6" max="6" width="2.44140625" style="68" hidden="1" customWidth="1"/>
    <col min="7" max="9" width="18.88671875" style="216" hidden="1" customWidth="1"/>
    <col min="10" max="10" width="13" style="223" hidden="1" customWidth="1"/>
    <col min="11" max="11" width="9.109375" style="68" hidden="1" customWidth="1"/>
    <col min="12" max="12" width="9.109375" style="68"/>
    <col min="13" max="13" width="11.33203125" style="68" customWidth="1"/>
    <col min="14" max="16384" width="9.109375" style="68"/>
  </cols>
  <sheetData>
    <row r="1" spans="1:10" s="81" customFormat="1" ht="69.75" customHeight="1" x14ac:dyDescent="0.4">
      <c r="A1" s="389" t="s">
        <v>348</v>
      </c>
      <c r="B1" s="390"/>
      <c r="C1" s="390"/>
      <c r="D1" s="390"/>
      <c r="E1" s="390"/>
      <c r="G1" s="217"/>
      <c r="H1" s="217"/>
      <c r="I1" s="217"/>
      <c r="J1" s="222"/>
    </row>
    <row r="2" spans="1:10" s="81" customFormat="1" ht="20.100000000000001" customHeight="1" x14ac:dyDescent="0.4">
      <c r="A2" s="55"/>
      <c r="B2" s="3"/>
      <c r="C2" s="3"/>
      <c r="D2" s="3"/>
      <c r="E2" s="3"/>
      <c r="G2" s="217"/>
      <c r="H2" s="217"/>
      <c r="I2" s="217"/>
      <c r="J2" s="222"/>
    </row>
    <row r="3" spans="1:10" s="81" customFormat="1" ht="20.100000000000001" customHeight="1" x14ac:dyDescent="0.4">
      <c r="A3" s="56" t="s">
        <v>663</v>
      </c>
      <c r="B3" s="3"/>
      <c r="C3" s="3"/>
      <c r="D3" s="3"/>
      <c r="E3" s="3"/>
      <c r="G3" s="217"/>
      <c r="H3" s="217"/>
      <c r="I3" s="217"/>
      <c r="J3" s="222"/>
    </row>
    <row r="4" spans="1:10" s="81" customFormat="1" ht="20.100000000000001" customHeight="1" x14ac:dyDescent="0.4">
      <c r="A4" s="55"/>
      <c r="B4" s="3"/>
      <c r="C4" s="3"/>
      <c r="D4" s="3"/>
      <c r="E4" s="57"/>
      <c r="G4" s="217"/>
      <c r="H4" s="217"/>
      <c r="I4" s="217"/>
      <c r="J4" s="222"/>
    </row>
    <row r="5" spans="1:10" ht="35.1" customHeight="1" x14ac:dyDescent="0.3">
      <c r="A5" s="391" t="s">
        <v>187</v>
      </c>
      <c r="B5" s="391"/>
      <c r="C5" s="58" t="s">
        <v>188</v>
      </c>
      <c r="D5" s="392" t="s">
        <v>26</v>
      </c>
      <c r="E5" s="393" t="s">
        <v>27</v>
      </c>
      <c r="G5" s="376" t="s">
        <v>349</v>
      </c>
      <c r="H5" s="376" t="s">
        <v>277</v>
      </c>
      <c r="I5" s="376" t="s">
        <v>278</v>
      </c>
      <c r="J5" s="376" t="s">
        <v>297</v>
      </c>
    </row>
    <row r="6" spans="1:10" ht="37.950000000000003" customHeight="1" x14ac:dyDescent="0.3">
      <c r="A6" s="394" t="s">
        <v>3</v>
      </c>
      <c r="B6" s="406"/>
      <c r="C6" s="60" t="s">
        <v>32</v>
      </c>
      <c r="D6" s="392"/>
      <c r="E6" s="393"/>
      <c r="G6" s="376"/>
      <c r="H6" s="376"/>
      <c r="I6" s="376"/>
      <c r="J6" s="376" t="s">
        <v>297</v>
      </c>
    </row>
    <row r="7" spans="1:10" x14ac:dyDescent="0.3">
      <c r="A7" s="386"/>
      <c r="B7" s="396" t="s">
        <v>28</v>
      </c>
      <c r="C7" s="407" t="s">
        <v>562</v>
      </c>
      <c r="D7" s="82" t="s">
        <v>33</v>
      </c>
      <c r="E7" s="191">
        <f>G7*1.011</f>
        <v>5541.8987843763889</v>
      </c>
      <c r="G7" s="213">
        <v>5481.6011714899996</v>
      </c>
      <c r="H7" s="213">
        <f>E7-G7</f>
        <v>60.297612886389288</v>
      </c>
      <c r="I7" s="214">
        <f>IFERROR(E7/G7*100,"-")</f>
        <v>101.1</v>
      </c>
      <c r="J7" s="227">
        <f>E7/60</f>
        <v>92.364979739606483</v>
      </c>
    </row>
    <row r="8" spans="1:10" x14ac:dyDescent="0.3">
      <c r="A8" s="387"/>
      <c r="B8" s="397"/>
      <c r="C8" s="408"/>
      <c r="D8" s="82" t="s">
        <v>34</v>
      </c>
      <c r="E8" s="191">
        <f t="shared" ref="E8:E45" si="0">G8*1.011</f>
        <v>7042.1646238919084</v>
      </c>
      <c r="G8" s="213">
        <v>6965.5436438099987</v>
      </c>
      <c r="H8" s="213">
        <f t="shared" ref="H8:H74" si="1">E8-G8</f>
        <v>76.620980081909693</v>
      </c>
      <c r="I8" s="214">
        <f t="shared" ref="I8:I74" si="2">IFERROR(E8/G8*100,"-")</f>
        <v>101.1</v>
      </c>
      <c r="J8" s="227">
        <f t="shared" ref="J8:J74" si="3">E8/60</f>
        <v>117.36941039819847</v>
      </c>
    </row>
    <row r="9" spans="1:10" x14ac:dyDescent="0.3">
      <c r="A9" s="387"/>
      <c r="B9" s="397"/>
      <c r="C9" s="409"/>
      <c r="D9" s="82" t="s">
        <v>30</v>
      </c>
      <c r="E9" s="191">
        <f t="shared" si="0"/>
        <v>5952.542389142458</v>
      </c>
      <c r="G9" s="213">
        <v>5887.7768438599987</v>
      </c>
      <c r="H9" s="213">
        <f t="shared" si="1"/>
        <v>64.765545282459243</v>
      </c>
      <c r="I9" s="214">
        <f t="shared" si="2"/>
        <v>101.1</v>
      </c>
      <c r="J9" s="227">
        <f t="shared" si="3"/>
        <v>99.209039819040967</v>
      </c>
    </row>
    <row r="10" spans="1:10" x14ac:dyDescent="0.3">
      <c r="A10" s="387"/>
      <c r="B10" s="397"/>
      <c r="C10" s="407" t="s">
        <v>563</v>
      </c>
      <c r="D10" s="61" t="s">
        <v>33</v>
      </c>
      <c r="E10" s="191">
        <f t="shared" si="0"/>
        <v>4792.1399999999994</v>
      </c>
      <c r="G10" s="213">
        <v>4740</v>
      </c>
      <c r="H10" s="213">
        <f t="shared" si="1"/>
        <v>52.139999999999418</v>
      </c>
      <c r="I10" s="214">
        <f t="shared" si="2"/>
        <v>101.1</v>
      </c>
      <c r="J10" s="227">
        <f t="shared" si="3"/>
        <v>79.868999999999986</v>
      </c>
    </row>
    <row r="11" spans="1:10" x14ac:dyDescent="0.3">
      <c r="A11" s="387"/>
      <c r="B11" s="397"/>
      <c r="C11" s="408"/>
      <c r="D11" s="61" t="s">
        <v>34</v>
      </c>
      <c r="E11" s="191">
        <f t="shared" si="0"/>
        <v>5302.6949999999997</v>
      </c>
      <c r="G11" s="213">
        <v>5245</v>
      </c>
      <c r="H11" s="213">
        <f t="shared" si="1"/>
        <v>57.694999999999709</v>
      </c>
      <c r="I11" s="214">
        <f t="shared" si="2"/>
        <v>101.1</v>
      </c>
      <c r="J11" s="227">
        <f t="shared" si="3"/>
        <v>88.378249999999994</v>
      </c>
    </row>
    <row r="12" spans="1:10" x14ac:dyDescent="0.3">
      <c r="A12" s="387"/>
      <c r="B12" s="397"/>
      <c r="C12" s="409"/>
      <c r="D12" s="61" t="s">
        <v>30</v>
      </c>
      <c r="E12" s="191">
        <f t="shared" si="0"/>
        <v>5457.3779999999997</v>
      </c>
      <c r="G12" s="213">
        <v>5398</v>
      </c>
      <c r="H12" s="213">
        <f t="shared" si="1"/>
        <v>59.377999999999702</v>
      </c>
      <c r="I12" s="214">
        <f t="shared" si="2"/>
        <v>101.1</v>
      </c>
      <c r="J12" s="227">
        <f t="shared" si="3"/>
        <v>90.956299999999999</v>
      </c>
    </row>
    <row r="13" spans="1:10" x14ac:dyDescent="0.3">
      <c r="A13" s="387"/>
      <c r="B13" s="397"/>
      <c r="C13" s="407" t="s">
        <v>86</v>
      </c>
      <c r="D13" s="61" t="s">
        <v>33</v>
      </c>
      <c r="E13" s="191">
        <f t="shared" si="0"/>
        <v>4662.5601299999998</v>
      </c>
      <c r="G13" s="213">
        <v>4611.83</v>
      </c>
      <c r="H13" s="213">
        <f t="shared" si="1"/>
        <v>50.730129999999917</v>
      </c>
      <c r="I13" s="214">
        <f t="shared" si="2"/>
        <v>101.1</v>
      </c>
      <c r="J13" s="227">
        <f t="shared" si="3"/>
        <v>77.709335499999995</v>
      </c>
    </row>
    <row r="14" spans="1:10" x14ac:dyDescent="0.3">
      <c r="A14" s="387"/>
      <c r="B14" s="397"/>
      <c r="C14" s="408"/>
      <c r="D14" s="61" t="s">
        <v>34</v>
      </c>
      <c r="E14" s="191">
        <f t="shared" si="0"/>
        <v>4508.5039499999993</v>
      </c>
      <c r="G14" s="213">
        <v>4459.45</v>
      </c>
      <c r="H14" s="213">
        <f t="shared" si="1"/>
        <v>49.053949999999531</v>
      </c>
      <c r="I14" s="214">
        <f t="shared" si="2"/>
        <v>101.1</v>
      </c>
      <c r="J14" s="227">
        <f t="shared" si="3"/>
        <v>75.141732499999989</v>
      </c>
    </row>
    <row r="15" spans="1:10" x14ac:dyDescent="0.3">
      <c r="A15" s="387"/>
      <c r="B15" s="397"/>
      <c r="C15" s="409"/>
      <c r="D15" s="61" t="s">
        <v>30</v>
      </c>
      <c r="E15" s="191">
        <f t="shared" si="0"/>
        <v>2130.0758999999998</v>
      </c>
      <c r="G15" s="213">
        <v>2106.9</v>
      </c>
      <c r="H15" s="213">
        <f t="shared" si="1"/>
        <v>23.175899999999729</v>
      </c>
      <c r="I15" s="214">
        <f t="shared" si="2"/>
        <v>101.1</v>
      </c>
      <c r="J15" s="227">
        <f t="shared" si="3"/>
        <v>35.501264999999997</v>
      </c>
    </row>
    <row r="16" spans="1:10" x14ac:dyDescent="0.3">
      <c r="A16" s="387"/>
      <c r="B16" s="397"/>
      <c r="C16" s="407" t="s">
        <v>564</v>
      </c>
      <c r="D16" s="61" t="s">
        <v>34</v>
      </c>
      <c r="E16" s="191">
        <f t="shared" si="0"/>
        <v>5290.9061738399987</v>
      </c>
      <c r="G16" s="213">
        <v>5233.3394399999988</v>
      </c>
      <c r="H16" s="213">
        <f>E16-G16</f>
        <v>57.56673383999987</v>
      </c>
      <c r="I16" s="214">
        <f t="shared" si="2"/>
        <v>101.1</v>
      </c>
      <c r="J16" s="227">
        <f t="shared" si="3"/>
        <v>88.181769563999978</v>
      </c>
    </row>
    <row r="17" spans="1:10" x14ac:dyDescent="0.3">
      <c r="A17" s="387"/>
      <c r="B17" s="397"/>
      <c r="C17" s="408"/>
      <c r="D17" s="61" t="s">
        <v>30</v>
      </c>
      <c r="E17" s="191">
        <f t="shared" si="0"/>
        <v>2739.9335543099992</v>
      </c>
      <c r="G17" s="213">
        <v>2710.1222099999995</v>
      </c>
      <c r="H17" s="213">
        <f>E17-G17</f>
        <v>29.81134430999964</v>
      </c>
      <c r="I17" s="214">
        <f>IFERROR(E16/G16*100,"-")</f>
        <v>101.1</v>
      </c>
      <c r="J17" s="227">
        <f>E16/60</f>
        <v>88.181769563999978</v>
      </c>
    </row>
    <row r="18" spans="1:10" x14ac:dyDescent="0.3">
      <c r="A18" s="387"/>
      <c r="B18" s="398"/>
      <c r="C18" s="270" t="s">
        <v>565</v>
      </c>
      <c r="D18" s="82" t="s">
        <v>33</v>
      </c>
      <c r="E18" s="191">
        <v>4953.42</v>
      </c>
      <c r="G18" s="213">
        <v>0</v>
      </c>
      <c r="H18" s="213">
        <f>E18-G18</f>
        <v>4953.42</v>
      </c>
      <c r="I18" s="214">
        <f>IFERROR(E17/G17*100,"-")</f>
        <v>101.1</v>
      </c>
      <c r="J18" s="227">
        <f>E17/60</f>
        <v>45.665559238499988</v>
      </c>
    </row>
    <row r="19" spans="1:10" x14ac:dyDescent="0.3">
      <c r="A19" s="397"/>
      <c r="B19" s="397" t="s">
        <v>29</v>
      </c>
      <c r="C19" s="380" t="s">
        <v>566</v>
      </c>
      <c r="D19" s="82" t="s">
        <v>33</v>
      </c>
      <c r="E19" s="191">
        <f t="shared" si="0"/>
        <v>5367.897256933139</v>
      </c>
      <c r="G19" s="213">
        <v>5309.4928357399995</v>
      </c>
      <c r="H19" s="213">
        <f t="shared" si="1"/>
        <v>58.404421193139569</v>
      </c>
      <c r="I19" s="214">
        <f t="shared" si="2"/>
        <v>101.1</v>
      </c>
      <c r="J19" s="227">
        <f t="shared" si="3"/>
        <v>89.464954282218983</v>
      </c>
    </row>
    <row r="20" spans="1:10" x14ac:dyDescent="0.3">
      <c r="A20" s="397"/>
      <c r="B20" s="397"/>
      <c r="C20" s="382"/>
      <c r="D20" s="82" t="s">
        <v>34</v>
      </c>
      <c r="E20" s="191">
        <f t="shared" si="0"/>
        <v>5780.8398864056981</v>
      </c>
      <c r="G20" s="213">
        <v>5717.9425186999988</v>
      </c>
      <c r="H20" s="213">
        <f t="shared" si="1"/>
        <v>62.897367705699253</v>
      </c>
      <c r="I20" s="214">
        <f t="shared" si="2"/>
        <v>101.1</v>
      </c>
      <c r="J20" s="227">
        <f t="shared" si="3"/>
        <v>96.347331440094962</v>
      </c>
    </row>
    <row r="21" spans="1:10" x14ac:dyDescent="0.3">
      <c r="A21" s="397"/>
      <c r="B21" s="397"/>
      <c r="C21" s="381"/>
      <c r="D21" s="82" t="s">
        <v>30</v>
      </c>
      <c r="E21" s="191">
        <f t="shared" si="0"/>
        <v>4711.4994586559687</v>
      </c>
      <c r="G21" s="213">
        <v>4660.2368532699993</v>
      </c>
      <c r="H21" s="213">
        <f t="shared" si="1"/>
        <v>51.262605385969437</v>
      </c>
      <c r="I21" s="214">
        <f t="shared" si="2"/>
        <v>101.1</v>
      </c>
      <c r="J21" s="227">
        <f t="shared" si="3"/>
        <v>78.524990977599472</v>
      </c>
    </row>
    <row r="22" spans="1:10" x14ac:dyDescent="0.3">
      <c r="A22" s="397"/>
      <c r="B22" s="397"/>
      <c r="C22" s="380" t="s">
        <v>567</v>
      </c>
      <c r="D22" s="61" t="s">
        <v>33</v>
      </c>
      <c r="E22" s="191">
        <f t="shared" si="0"/>
        <v>4824.4919999999993</v>
      </c>
      <c r="G22" s="213">
        <v>4772</v>
      </c>
      <c r="H22" s="213">
        <f t="shared" si="1"/>
        <v>52.49199999999928</v>
      </c>
      <c r="I22" s="214">
        <f t="shared" si="2"/>
        <v>101.1</v>
      </c>
      <c r="J22" s="227">
        <f t="shared" si="3"/>
        <v>80.408199999999994</v>
      </c>
    </row>
    <row r="23" spans="1:10" x14ac:dyDescent="0.3">
      <c r="A23" s="397"/>
      <c r="B23" s="397"/>
      <c r="C23" s="382"/>
      <c r="D23" s="61" t="s">
        <v>34</v>
      </c>
      <c r="E23" s="191">
        <f t="shared" si="0"/>
        <v>6212.5949999999993</v>
      </c>
      <c r="G23" s="213">
        <v>6145</v>
      </c>
      <c r="H23" s="213">
        <f t="shared" si="1"/>
        <v>67.594999999999345</v>
      </c>
      <c r="I23" s="214">
        <f t="shared" si="2"/>
        <v>101.1</v>
      </c>
      <c r="J23" s="227">
        <f t="shared" si="3"/>
        <v>103.54324999999999</v>
      </c>
    </row>
    <row r="24" spans="1:10" x14ac:dyDescent="0.3">
      <c r="A24" s="397"/>
      <c r="B24" s="397"/>
      <c r="C24" s="381"/>
      <c r="D24" s="61" t="s">
        <v>30</v>
      </c>
      <c r="E24" s="191">
        <f t="shared" si="0"/>
        <v>6355.1459999999997</v>
      </c>
      <c r="G24" s="213">
        <v>6286</v>
      </c>
      <c r="H24" s="213">
        <f t="shared" si="1"/>
        <v>69.145999999999731</v>
      </c>
      <c r="I24" s="214">
        <f t="shared" si="2"/>
        <v>101.1</v>
      </c>
      <c r="J24" s="227">
        <f t="shared" si="3"/>
        <v>105.9191</v>
      </c>
    </row>
    <row r="25" spans="1:10" x14ac:dyDescent="0.3">
      <c r="A25" s="397"/>
      <c r="B25" s="397"/>
      <c r="C25" s="380" t="s">
        <v>568</v>
      </c>
      <c r="D25" s="61" t="s">
        <v>33</v>
      </c>
      <c r="E25" s="191">
        <f t="shared" si="0"/>
        <v>3662.3171699999994</v>
      </c>
      <c r="G25" s="358">
        <v>3622.47</v>
      </c>
      <c r="H25" s="213">
        <f t="shared" si="1"/>
        <v>39.847169999999551</v>
      </c>
      <c r="I25" s="214">
        <f t="shared" si="2"/>
        <v>101.1</v>
      </c>
      <c r="J25" s="227">
        <f t="shared" si="3"/>
        <v>61.038619499999989</v>
      </c>
    </row>
    <row r="26" spans="1:10" x14ac:dyDescent="0.3">
      <c r="A26" s="397"/>
      <c r="B26" s="397"/>
      <c r="C26" s="382"/>
      <c r="D26" s="61" t="s">
        <v>34</v>
      </c>
      <c r="E26" s="191">
        <f t="shared" si="0"/>
        <v>3870.6943799999995</v>
      </c>
      <c r="G26" s="358">
        <v>3828.58</v>
      </c>
      <c r="H26" s="213">
        <f t="shared" si="1"/>
        <v>42.114379999999528</v>
      </c>
      <c r="I26" s="214">
        <f t="shared" si="2"/>
        <v>101.1</v>
      </c>
      <c r="J26" s="227">
        <f t="shared" si="3"/>
        <v>64.511572999999984</v>
      </c>
    </row>
    <row r="27" spans="1:10" x14ac:dyDescent="0.3">
      <c r="A27" s="397"/>
      <c r="B27" s="397"/>
      <c r="C27" s="381"/>
      <c r="D27" s="61" t="s">
        <v>30</v>
      </c>
      <c r="E27" s="191">
        <f t="shared" si="0"/>
        <v>4497.7469099999998</v>
      </c>
      <c r="G27" s="358">
        <v>4448.8100000000004</v>
      </c>
      <c r="H27" s="213">
        <f t="shared" si="1"/>
        <v>48.936909999999443</v>
      </c>
      <c r="I27" s="214">
        <f t="shared" si="2"/>
        <v>101.1</v>
      </c>
      <c r="J27" s="227">
        <f t="shared" si="3"/>
        <v>74.962448499999994</v>
      </c>
    </row>
    <row r="28" spans="1:10" x14ac:dyDescent="0.3">
      <c r="A28" s="397"/>
      <c r="B28" s="397"/>
      <c r="C28" s="380" t="s">
        <v>88</v>
      </c>
      <c r="D28" s="61" t="s">
        <v>33</v>
      </c>
      <c r="E28" s="191">
        <f t="shared" si="0"/>
        <v>3718.3312832819988</v>
      </c>
      <c r="G28" s="358">
        <v>3677.8746619999993</v>
      </c>
      <c r="H28" s="213">
        <f t="shared" si="1"/>
        <v>40.45662128199956</v>
      </c>
      <c r="I28" s="214">
        <f t="shared" si="2"/>
        <v>101.1</v>
      </c>
      <c r="J28" s="227">
        <f t="shared" si="3"/>
        <v>61.972188054699977</v>
      </c>
    </row>
    <row r="29" spans="1:10" x14ac:dyDescent="0.3">
      <c r="A29" s="397"/>
      <c r="B29" s="397"/>
      <c r="C29" s="382"/>
      <c r="D29" s="61" t="s">
        <v>34</v>
      </c>
      <c r="E29" s="191">
        <f t="shared" si="0"/>
        <v>4050.0627021179989</v>
      </c>
      <c r="G29" s="358">
        <v>4005.9967379999994</v>
      </c>
      <c r="H29" s="213">
        <f t="shared" si="1"/>
        <v>44.065964117999556</v>
      </c>
      <c r="I29" s="214">
        <f t="shared" si="2"/>
        <v>101.1</v>
      </c>
      <c r="J29" s="227">
        <f t="shared" si="3"/>
        <v>67.501045035299981</v>
      </c>
    </row>
    <row r="30" spans="1:10" x14ac:dyDescent="0.3">
      <c r="A30" s="397"/>
      <c r="B30" s="397"/>
      <c r="C30" s="381"/>
      <c r="D30" s="61" t="s">
        <v>30</v>
      </c>
      <c r="E30" s="191">
        <f t="shared" si="0"/>
        <v>4128.1665551603992</v>
      </c>
      <c r="G30" s="358">
        <v>4083.2507963999992</v>
      </c>
      <c r="H30" s="213">
        <f t="shared" si="1"/>
        <v>44.915758760399967</v>
      </c>
      <c r="I30" s="214">
        <f t="shared" si="2"/>
        <v>101.1</v>
      </c>
      <c r="J30" s="227">
        <f t="shared" si="3"/>
        <v>68.802775919339993</v>
      </c>
    </row>
    <row r="31" spans="1:10" x14ac:dyDescent="0.3">
      <c r="A31" s="397"/>
      <c r="B31" s="397"/>
      <c r="C31" s="380" t="s">
        <v>84</v>
      </c>
      <c r="D31" s="61" t="s">
        <v>33</v>
      </c>
      <c r="E31" s="191">
        <f t="shared" si="0"/>
        <v>6153.4818299999988</v>
      </c>
      <c r="G31" s="358">
        <v>6086.53</v>
      </c>
      <c r="H31" s="213">
        <f t="shared" si="1"/>
        <v>66.951829999999063</v>
      </c>
      <c r="I31" s="214">
        <f t="shared" si="2"/>
        <v>101.1</v>
      </c>
      <c r="J31" s="227">
        <f t="shared" si="3"/>
        <v>102.55803049999999</v>
      </c>
    </row>
    <row r="32" spans="1:10" x14ac:dyDescent="0.3">
      <c r="A32" s="397"/>
      <c r="B32" s="397"/>
      <c r="C32" s="382"/>
      <c r="D32" s="61" t="s">
        <v>34</v>
      </c>
      <c r="E32" s="191">
        <f t="shared" si="0"/>
        <v>6173.6411699999999</v>
      </c>
      <c r="G32" s="358">
        <v>6106.47</v>
      </c>
      <c r="H32" s="213">
        <f t="shared" si="1"/>
        <v>67.17116999999962</v>
      </c>
      <c r="I32" s="214">
        <f t="shared" si="2"/>
        <v>101.1</v>
      </c>
      <c r="J32" s="227">
        <f t="shared" si="3"/>
        <v>102.8940195</v>
      </c>
    </row>
    <row r="33" spans="1:10" x14ac:dyDescent="0.3">
      <c r="A33" s="397"/>
      <c r="B33" s="397"/>
      <c r="C33" s="381"/>
      <c r="D33" s="61" t="s">
        <v>30</v>
      </c>
      <c r="E33" s="191">
        <f t="shared" si="0"/>
        <v>6532.0912199999993</v>
      </c>
      <c r="G33" s="358">
        <v>6461.02</v>
      </c>
      <c r="H33" s="213">
        <f t="shared" si="1"/>
        <v>71.071219999998902</v>
      </c>
      <c r="I33" s="214">
        <f t="shared" si="2"/>
        <v>101.1</v>
      </c>
      <c r="J33" s="227">
        <f t="shared" si="3"/>
        <v>108.86818699999999</v>
      </c>
    </row>
    <row r="34" spans="1:10" x14ac:dyDescent="0.3">
      <c r="A34" s="397"/>
      <c r="B34" s="397"/>
      <c r="C34" s="380" t="s">
        <v>89</v>
      </c>
      <c r="D34" s="61" t="s">
        <v>33</v>
      </c>
      <c r="E34" s="191">
        <f t="shared" si="0"/>
        <v>7134.1973249999983</v>
      </c>
      <c r="G34" s="358">
        <v>7056.5749999999989</v>
      </c>
      <c r="H34" s="213">
        <f t="shared" si="1"/>
        <v>77.622324999999364</v>
      </c>
      <c r="I34" s="214">
        <f t="shared" si="2"/>
        <v>101.1</v>
      </c>
      <c r="J34" s="227">
        <f t="shared" si="3"/>
        <v>118.90328874999997</v>
      </c>
    </row>
    <row r="35" spans="1:10" x14ac:dyDescent="0.3">
      <c r="A35" s="397"/>
      <c r="B35" s="397"/>
      <c r="C35" s="382"/>
      <c r="D35" s="61" t="s">
        <v>34</v>
      </c>
      <c r="E35" s="191">
        <f t="shared" si="0"/>
        <v>7602.9424199999985</v>
      </c>
      <c r="G35" s="358">
        <v>7520.2199999999993</v>
      </c>
      <c r="H35" s="213">
        <f t="shared" si="1"/>
        <v>82.722419999999147</v>
      </c>
      <c r="I35" s="214">
        <f t="shared" si="2"/>
        <v>101.1</v>
      </c>
      <c r="J35" s="227">
        <f t="shared" si="3"/>
        <v>126.71570699999998</v>
      </c>
    </row>
    <row r="36" spans="1:10" x14ac:dyDescent="0.3">
      <c r="A36" s="397"/>
      <c r="B36" s="397"/>
      <c r="C36" s="381"/>
      <c r="D36" s="61" t="s">
        <v>30</v>
      </c>
      <c r="E36" s="191">
        <f t="shared" si="0"/>
        <v>8277.7293149999987</v>
      </c>
      <c r="G36" s="358">
        <v>8187.6649999999991</v>
      </c>
      <c r="H36" s="213">
        <f t="shared" si="1"/>
        <v>90.064314999999624</v>
      </c>
      <c r="I36" s="214">
        <f t="shared" si="2"/>
        <v>101.1</v>
      </c>
      <c r="J36" s="227">
        <f t="shared" si="3"/>
        <v>137.96215524999997</v>
      </c>
    </row>
    <row r="37" spans="1:10" x14ac:dyDescent="0.3">
      <c r="A37" s="397"/>
      <c r="B37" s="397"/>
      <c r="C37" s="380" t="s">
        <v>87</v>
      </c>
      <c r="D37" s="61" t="s">
        <v>33</v>
      </c>
      <c r="E37" s="191">
        <f t="shared" si="0"/>
        <v>8108.7231267684874</v>
      </c>
      <c r="G37" s="358">
        <v>8020.4976525899983</v>
      </c>
      <c r="H37" s="213">
        <f t="shared" si="1"/>
        <v>88.225474178489094</v>
      </c>
      <c r="I37" s="214">
        <f t="shared" si="2"/>
        <v>101.1</v>
      </c>
      <c r="J37" s="227">
        <f t="shared" si="3"/>
        <v>135.14538544614146</v>
      </c>
    </row>
    <row r="38" spans="1:10" x14ac:dyDescent="0.3">
      <c r="A38" s="397"/>
      <c r="B38" s="397"/>
      <c r="C38" s="382"/>
      <c r="D38" s="61" t="s">
        <v>34</v>
      </c>
      <c r="E38" s="191">
        <f t="shared" si="0"/>
        <v>7960.2943124987969</v>
      </c>
      <c r="G38" s="358">
        <v>7873.683790799998</v>
      </c>
      <c r="H38" s="213">
        <f t="shared" si="1"/>
        <v>86.610521698798948</v>
      </c>
      <c r="I38" s="214">
        <f t="shared" si="2"/>
        <v>101.1</v>
      </c>
      <c r="J38" s="227">
        <f t="shared" si="3"/>
        <v>132.67157187497995</v>
      </c>
    </row>
    <row r="39" spans="1:10" x14ac:dyDescent="0.3">
      <c r="A39" s="397"/>
      <c r="B39" s="397"/>
      <c r="C39" s="381"/>
      <c r="D39" s="61" t="s">
        <v>30</v>
      </c>
      <c r="E39" s="191">
        <f t="shared" si="0"/>
        <v>6360.131125462919</v>
      </c>
      <c r="G39" s="358">
        <v>6290.9308857199994</v>
      </c>
      <c r="H39" s="213">
        <f t="shared" si="1"/>
        <v>69.200239742919621</v>
      </c>
      <c r="I39" s="214">
        <f t="shared" si="2"/>
        <v>101.1</v>
      </c>
      <c r="J39" s="227">
        <f t="shared" si="3"/>
        <v>106.00218542438198</v>
      </c>
    </row>
    <row r="40" spans="1:10" x14ac:dyDescent="0.3">
      <c r="A40" s="397"/>
      <c r="B40" s="397"/>
      <c r="C40" s="380" t="s">
        <v>85</v>
      </c>
      <c r="D40" s="61" t="s">
        <v>33</v>
      </c>
      <c r="E40" s="191">
        <f t="shared" si="0"/>
        <v>5232.9359999999997</v>
      </c>
      <c r="G40" s="358">
        <v>5176</v>
      </c>
      <c r="H40" s="213">
        <f t="shared" si="1"/>
        <v>56.935999999999694</v>
      </c>
      <c r="I40" s="214">
        <f t="shared" si="2"/>
        <v>101.1</v>
      </c>
      <c r="J40" s="227">
        <f t="shared" si="3"/>
        <v>87.215599999999995</v>
      </c>
    </row>
    <row r="41" spans="1:10" x14ac:dyDescent="0.3">
      <c r="A41" s="397"/>
      <c r="B41" s="397"/>
      <c r="C41" s="382"/>
      <c r="D41" s="61" t="s">
        <v>34</v>
      </c>
      <c r="E41" s="191">
        <f t="shared" si="0"/>
        <v>6983.9879999999994</v>
      </c>
      <c r="G41" s="358">
        <v>6908</v>
      </c>
      <c r="H41" s="213">
        <f t="shared" si="1"/>
        <v>75.987999999999374</v>
      </c>
      <c r="I41" s="214">
        <f t="shared" si="2"/>
        <v>101.1</v>
      </c>
      <c r="J41" s="227">
        <f t="shared" si="3"/>
        <v>116.39979999999998</v>
      </c>
    </row>
    <row r="42" spans="1:10" x14ac:dyDescent="0.3">
      <c r="A42" s="397"/>
      <c r="B42" s="397"/>
      <c r="C42" s="381"/>
      <c r="D42" s="61" t="s">
        <v>30</v>
      </c>
      <c r="E42" s="191">
        <f t="shared" si="0"/>
        <v>4941.7679999999991</v>
      </c>
      <c r="G42" s="358">
        <v>4888</v>
      </c>
      <c r="H42" s="213">
        <f t="shared" si="1"/>
        <v>53.76799999999912</v>
      </c>
      <c r="I42" s="214">
        <f t="shared" si="2"/>
        <v>101.1</v>
      </c>
      <c r="J42" s="227">
        <f t="shared" si="3"/>
        <v>82.362799999999979</v>
      </c>
    </row>
    <row r="43" spans="1:10" x14ac:dyDescent="0.3">
      <c r="A43" s="397"/>
      <c r="B43" s="397"/>
      <c r="C43" s="380" t="s">
        <v>569</v>
      </c>
      <c r="D43" s="61" t="s">
        <v>33</v>
      </c>
      <c r="E43" s="191">
        <f t="shared" si="0"/>
        <v>6191.5560899999991</v>
      </c>
      <c r="G43" s="358">
        <v>6124.19</v>
      </c>
      <c r="H43" s="213">
        <f t="shared" si="1"/>
        <v>67.366089999999531</v>
      </c>
      <c r="I43" s="214">
        <f t="shared" si="2"/>
        <v>101.1</v>
      </c>
      <c r="J43" s="227">
        <f t="shared" si="3"/>
        <v>103.19260149999998</v>
      </c>
    </row>
    <row r="44" spans="1:10" x14ac:dyDescent="0.3">
      <c r="A44" s="397"/>
      <c r="B44" s="397"/>
      <c r="C44" s="382"/>
      <c r="D44" s="61" t="s">
        <v>34</v>
      </c>
      <c r="E44" s="191">
        <f t="shared" si="0"/>
        <v>7108.4420999999984</v>
      </c>
      <c r="G44" s="358">
        <v>7031.0999999999995</v>
      </c>
      <c r="H44" s="213">
        <f t="shared" si="1"/>
        <v>77.342099999998936</v>
      </c>
      <c r="I44" s="214">
        <f t="shared" si="2"/>
        <v>101.1</v>
      </c>
      <c r="J44" s="227">
        <f t="shared" si="3"/>
        <v>118.47403499999997</v>
      </c>
    </row>
    <row r="45" spans="1:10" x14ac:dyDescent="0.3">
      <c r="A45" s="398"/>
      <c r="B45" s="398"/>
      <c r="C45" s="381"/>
      <c r="D45" s="61" t="s">
        <v>30</v>
      </c>
      <c r="E45" s="191">
        <f t="shared" si="0"/>
        <v>9477.9227999999985</v>
      </c>
      <c r="G45" s="358">
        <v>9374.7999999999993</v>
      </c>
      <c r="H45" s="213">
        <f t="shared" si="1"/>
        <v>103.12279999999919</v>
      </c>
      <c r="I45" s="214">
        <f t="shared" si="2"/>
        <v>101.1</v>
      </c>
      <c r="J45" s="227">
        <f t="shared" si="3"/>
        <v>157.96537999999998</v>
      </c>
    </row>
    <row r="46" spans="1:10" ht="35.25" customHeight="1" x14ac:dyDescent="0.3">
      <c r="A46" s="63"/>
      <c r="B46" s="64"/>
      <c r="C46" s="65" t="s">
        <v>35</v>
      </c>
      <c r="D46" s="66"/>
      <c r="E46" s="85"/>
      <c r="G46" s="213"/>
      <c r="H46" s="213"/>
      <c r="I46" s="214"/>
      <c r="J46" s="227">
        <f t="shared" si="3"/>
        <v>0</v>
      </c>
    </row>
    <row r="47" spans="1:10" x14ac:dyDescent="0.3">
      <c r="A47" s="396"/>
      <c r="B47" s="396"/>
      <c r="C47" s="380" t="s">
        <v>83</v>
      </c>
      <c r="D47" s="82" t="s">
        <v>33</v>
      </c>
      <c r="E47" s="191">
        <f>G47*1.011</f>
        <v>8445.7254966299988</v>
      </c>
      <c r="G47" s="213">
        <v>8353.8333299999995</v>
      </c>
      <c r="H47" s="213">
        <f t="shared" si="1"/>
        <v>91.892166629999338</v>
      </c>
      <c r="I47" s="214">
        <f t="shared" si="2"/>
        <v>101.1</v>
      </c>
      <c r="J47" s="227">
        <f t="shared" si="3"/>
        <v>140.76209161049999</v>
      </c>
    </row>
    <row r="48" spans="1:10" x14ac:dyDescent="0.3">
      <c r="A48" s="397"/>
      <c r="B48" s="397"/>
      <c r="C48" s="381"/>
      <c r="D48" s="82" t="s">
        <v>34</v>
      </c>
      <c r="E48" s="191">
        <f t="shared" ref="E48:E74" si="4">G48*1.011</f>
        <v>8563.9007710199985</v>
      </c>
      <c r="G48" s="213">
        <v>8470.722819999999</v>
      </c>
      <c r="H48" s="213">
        <f t="shared" si="1"/>
        <v>93.177951019999455</v>
      </c>
      <c r="I48" s="214">
        <f t="shared" si="2"/>
        <v>101.1</v>
      </c>
      <c r="J48" s="227">
        <f t="shared" si="3"/>
        <v>142.73167951699998</v>
      </c>
    </row>
    <row r="49" spans="1:11" x14ac:dyDescent="0.3">
      <c r="A49" s="397"/>
      <c r="B49" s="397"/>
      <c r="C49" s="380" t="s">
        <v>380</v>
      </c>
      <c r="D49" s="266" t="s">
        <v>33</v>
      </c>
      <c r="E49" s="191">
        <f t="shared" si="4"/>
        <v>15830.945699999998</v>
      </c>
      <c r="G49" s="213">
        <v>15658.7</v>
      </c>
      <c r="H49" s="213">
        <f t="shared" ref="H49:H54" si="5">E49-G49</f>
        <v>172.24569999999767</v>
      </c>
      <c r="I49" s="214">
        <f t="shared" ref="I49:I54" si="6">IFERROR(E49/G49*100,"-")</f>
        <v>101.1</v>
      </c>
      <c r="J49" s="227">
        <f t="shared" ref="J49:J50" si="7">E49/60</f>
        <v>263.84909499999998</v>
      </c>
      <c r="K49" s="257"/>
    </row>
    <row r="50" spans="1:11" x14ac:dyDescent="0.3">
      <c r="A50" s="397"/>
      <c r="B50" s="397"/>
      <c r="C50" s="381"/>
      <c r="D50" s="266" t="s">
        <v>34</v>
      </c>
      <c r="E50" s="191">
        <f t="shared" si="4"/>
        <v>0</v>
      </c>
      <c r="G50" s="213">
        <v>0</v>
      </c>
      <c r="H50" s="213">
        <f t="shared" si="5"/>
        <v>0</v>
      </c>
      <c r="I50" s="214" t="str">
        <f t="shared" si="6"/>
        <v>-</v>
      </c>
      <c r="J50" s="227">
        <f t="shared" si="7"/>
        <v>0</v>
      </c>
      <c r="K50" s="257"/>
    </row>
    <row r="51" spans="1:11" x14ac:dyDescent="0.3">
      <c r="A51" s="397"/>
      <c r="B51" s="397"/>
      <c r="C51" s="380" t="s">
        <v>85</v>
      </c>
      <c r="D51" s="266" t="s">
        <v>33</v>
      </c>
      <c r="E51" s="191">
        <f t="shared" si="4"/>
        <v>8596.5329999999994</v>
      </c>
      <c r="G51" s="213">
        <v>8503</v>
      </c>
      <c r="H51" s="213">
        <f t="shared" si="5"/>
        <v>93.532999999999447</v>
      </c>
      <c r="I51" s="214">
        <f t="shared" si="6"/>
        <v>101.1</v>
      </c>
      <c r="J51" s="227">
        <f>E51/60</f>
        <v>143.27554999999998</v>
      </c>
    </row>
    <row r="52" spans="1:11" x14ac:dyDescent="0.3">
      <c r="A52" s="397"/>
      <c r="B52" s="397"/>
      <c r="C52" s="381"/>
      <c r="D52" s="82" t="s">
        <v>34</v>
      </c>
      <c r="E52" s="191">
        <f t="shared" si="4"/>
        <v>5044.8899999999994</v>
      </c>
      <c r="G52" s="213">
        <v>4990</v>
      </c>
      <c r="H52" s="213">
        <f t="shared" si="5"/>
        <v>54.889999999999418</v>
      </c>
      <c r="I52" s="214">
        <f t="shared" si="6"/>
        <v>101.1</v>
      </c>
      <c r="J52" s="227">
        <f>E52/60</f>
        <v>84.081499999999991</v>
      </c>
    </row>
    <row r="53" spans="1:11" x14ac:dyDescent="0.3">
      <c r="A53" s="397"/>
      <c r="B53" s="397"/>
      <c r="C53" s="380" t="s">
        <v>378</v>
      </c>
      <c r="D53" s="266" t="s">
        <v>33</v>
      </c>
      <c r="E53" s="191">
        <f t="shared" si="4"/>
        <v>9127.2170099999985</v>
      </c>
      <c r="G53" s="213">
        <v>9027.91</v>
      </c>
      <c r="H53" s="213">
        <f t="shared" si="5"/>
        <v>99.307009999998627</v>
      </c>
      <c r="I53" s="214">
        <f t="shared" si="6"/>
        <v>101.1</v>
      </c>
      <c r="J53" s="227">
        <f t="shared" ref="J53:J54" si="8">E53/60</f>
        <v>152.12028349999997</v>
      </c>
    </row>
    <row r="54" spans="1:11" x14ac:dyDescent="0.3">
      <c r="A54" s="397"/>
      <c r="B54" s="397"/>
      <c r="C54" s="381"/>
      <c r="D54" s="82" t="s">
        <v>34</v>
      </c>
      <c r="E54" s="191">
        <f t="shared" si="4"/>
        <v>4419.8695799999996</v>
      </c>
      <c r="G54" s="213">
        <v>4371.78</v>
      </c>
      <c r="H54" s="213">
        <f t="shared" si="5"/>
        <v>48.089579999999842</v>
      </c>
      <c r="I54" s="214">
        <f t="shared" si="6"/>
        <v>101.1</v>
      </c>
      <c r="J54" s="227">
        <f t="shared" si="8"/>
        <v>73.664492999999993</v>
      </c>
    </row>
    <row r="55" spans="1:11" x14ac:dyDescent="0.3">
      <c r="A55" s="397"/>
      <c r="B55" s="397"/>
      <c r="C55" s="380" t="s">
        <v>374</v>
      </c>
      <c r="D55" s="82" t="s">
        <v>33</v>
      </c>
      <c r="E55" s="191">
        <f t="shared" si="4"/>
        <v>5398.2648299999992</v>
      </c>
      <c r="G55" s="213">
        <v>5339.53</v>
      </c>
      <c r="H55" s="213">
        <f t="shared" si="1"/>
        <v>58.73482999999942</v>
      </c>
      <c r="I55" s="214">
        <f t="shared" si="2"/>
        <v>101.1</v>
      </c>
      <c r="J55" s="227">
        <f t="shared" si="3"/>
        <v>89.971080499999985</v>
      </c>
    </row>
    <row r="56" spans="1:11" x14ac:dyDescent="0.3">
      <c r="A56" s="397"/>
      <c r="B56" s="397"/>
      <c r="C56" s="381"/>
      <c r="D56" s="82" t="s">
        <v>34</v>
      </c>
      <c r="E56" s="191">
        <f t="shared" si="4"/>
        <v>2508.6246299999998</v>
      </c>
      <c r="G56" s="213">
        <v>2481.33</v>
      </c>
      <c r="H56" s="213">
        <f t="shared" si="1"/>
        <v>27.29462999999987</v>
      </c>
      <c r="I56" s="214">
        <f t="shared" si="2"/>
        <v>101.1</v>
      </c>
      <c r="J56" s="227">
        <f t="shared" si="3"/>
        <v>41.810410499999996</v>
      </c>
    </row>
    <row r="57" spans="1:11" x14ac:dyDescent="0.3">
      <c r="A57" s="397"/>
      <c r="B57" s="397"/>
      <c r="C57" s="380" t="s">
        <v>373</v>
      </c>
      <c r="D57" s="82" t="s">
        <v>33</v>
      </c>
      <c r="E57" s="191">
        <f t="shared" si="4"/>
        <v>8876.1674210099991</v>
      </c>
      <c r="G57" s="213">
        <v>8779.5919099999992</v>
      </c>
      <c r="H57" s="213">
        <f t="shared" ref="H57:H60" si="9">E57-G57</f>
        <v>96.5755110099999</v>
      </c>
      <c r="I57" s="214">
        <f t="shared" ref="I57:I60" si="10">IFERROR(E57/G57*100,"-")</f>
        <v>101.1</v>
      </c>
      <c r="J57" s="227">
        <f t="shared" ref="J57:J60" si="11">E57/60</f>
        <v>147.93612368349997</v>
      </c>
    </row>
    <row r="58" spans="1:11" x14ac:dyDescent="0.3">
      <c r="A58" s="397"/>
      <c r="B58" s="397"/>
      <c r="C58" s="381"/>
      <c r="D58" s="82" t="s">
        <v>34</v>
      </c>
      <c r="E58" s="191">
        <f t="shared" si="4"/>
        <v>8923.0522325999973</v>
      </c>
      <c r="G58" s="213">
        <v>8825.9665999999979</v>
      </c>
      <c r="H58" s="213">
        <f t="shared" si="9"/>
        <v>97.085632599999371</v>
      </c>
      <c r="I58" s="214">
        <f t="shared" si="10"/>
        <v>101.1</v>
      </c>
      <c r="J58" s="227">
        <f t="shared" si="11"/>
        <v>148.71753720999996</v>
      </c>
    </row>
    <row r="59" spans="1:11" x14ac:dyDescent="0.3">
      <c r="A59" s="397"/>
      <c r="B59" s="397"/>
      <c r="C59" s="380" t="s">
        <v>87</v>
      </c>
      <c r="D59" s="266" t="s">
        <v>33</v>
      </c>
      <c r="E59" s="191">
        <f t="shared" si="4"/>
        <v>9073.4833507799976</v>
      </c>
      <c r="G59" s="213">
        <v>8974.7609799999991</v>
      </c>
      <c r="H59" s="213">
        <f t="shared" si="9"/>
        <v>98.722370779998528</v>
      </c>
      <c r="I59" s="214">
        <f t="shared" si="10"/>
        <v>101.1</v>
      </c>
      <c r="J59" s="227">
        <f t="shared" si="11"/>
        <v>151.22472251299996</v>
      </c>
    </row>
    <row r="60" spans="1:11" x14ac:dyDescent="0.3">
      <c r="A60" s="397"/>
      <c r="B60" s="397"/>
      <c r="C60" s="381"/>
      <c r="D60" s="82" t="s">
        <v>34</v>
      </c>
      <c r="E60" s="191">
        <f t="shared" si="4"/>
        <v>6347.8903057499992</v>
      </c>
      <c r="G60" s="213">
        <v>6278.8232499999995</v>
      </c>
      <c r="H60" s="213">
        <f t="shared" si="9"/>
        <v>69.067055749999781</v>
      </c>
      <c r="I60" s="214">
        <f t="shared" si="10"/>
        <v>101.1</v>
      </c>
      <c r="J60" s="227">
        <f t="shared" si="11"/>
        <v>105.79817176249999</v>
      </c>
    </row>
    <row r="61" spans="1:11" x14ac:dyDescent="0.3">
      <c r="A61" s="397"/>
      <c r="B61" s="397"/>
      <c r="C61" s="380" t="s">
        <v>375</v>
      </c>
      <c r="D61" s="61" t="s">
        <v>33</v>
      </c>
      <c r="E61" s="191">
        <f t="shared" si="4"/>
        <v>6018.8209469699987</v>
      </c>
      <c r="G61" s="213">
        <v>5953.3342699999994</v>
      </c>
      <c r="H61" s="213">
        <f t="shared" si="1"/>
        <v>65.48667696999928</v>
      </c>
      <c r="I61" s="214">
        <f t="shared" si="2"/>
        <v>101.1</v>
      </c>
      <c r="J61" s="227">
        <f t="shared" si="3"/>
        <v>100.31368244949998</v>
      </c>
    </row>
    <row r="62" spans="1:11" x14ac:dyDescent="0.3">
      <c r="A62" s="397"/>
      <c r="B62" s="397"/>
      <c r="C62" s="381"/>
      <c r="D62" s="82" t="s">
        <v>34</v>
      </c>
      <c r="E62" s="191">
        <f t="shared" si="4"/>
        <v>6823.980790919999</v>
      </c>
      <c r="G62" s="213">
        <v>6749.7337199999993</v>
      </c>
      <c r="H62" s="213">
        <f t="shared" si="1"/>
        <v>74.247070919999715</v>
      </c>
      <c r="I62" s="214">
        <f t="shared" si="2"/>
        <v>101.1</v>
      </c>
      <c r="J62" s="227">
        <f t="shared" si="3"/>
        <v>113.73301318199998</v>
      </c>
    </row>
    <row r="63" spans="1:11" x14ac:dyDescent="0.3">
      <c r="A63" s="397"/>
      <c r="B63" s="397"/>
      <c r="C63" s="380" t="s">
        <v>89</v>
      </c>
      <c r="D63" s="266" t="s">
        <v>33</v>
      </c>
      <c r="E63" s="191">
        <f t="shared" si="4"/>
        <v>11826.799319999998</v>
      </c>
      <c r="G63" s="213">
        <v>11698.119999999999</v>
      </c>
      <c r="H63" s="213">
        <f t="shared" ref="H63:H65" si="12">E63-G63</f>
        <v>128.67931999999928</v>
      </c>
      <c r="I63" s="214">
        <f t="shared" ref="I63:I65" si="13">IFERROR(E63/G63*100,"-")</f>
        <v>101.1</v>
      </c>
      <c r="J63" s="227">
        <f t="shared" ref="J63" si="14">E63/60</f>
        <v>197.11332199999998</v>
      </c>
    </row>
    <row r="64" spans="1:11" x14ac:dyDescent="0.3">
      <c r="A64" s="397"/>
      <c r="B64" s="397"/>
      <c r="C64" s="381"/>
      <c r="D64" s="82" t="s">
        <v>34</v>
      </c>
      <c r="E64" s="191">
        <f t="shared" si="4"/>
        <v>6433.6552049999991</v>
      </c>
      <c r="G64" s="213">
        <v>6363.6549999999997</v>
      </c>
      <c r="H64" s="213">
        <f t="shared" si="12"/>
        <v>70.000204999999369</v>
      </c>
      <c r="I64" s="214">
        <f t="shared" si="13"/>
        <v>101.1</v>
      </c>
      <c r="J64" s="227">
        <f>E64/60</f>
        <v>107.22758674999999</v>
      </c>
    </row>
    <row r="65" spans="1:11" x14ac:dyDescent="0.3">
      <c r="A65" s="397"/>
      <c r="B65" s="397"/>
      <c r="C65" s="380" t="s">
        <v>379</v>
      </c>
      <c r="D65" s="266" t="s">
        <v>33</v>
      </c>
      <c r="E65" s="191">
        <f t="shared" si="4"/>
        <v>10600.729289999997</v>
      </c>
      <c r="G65" s="213">
        <v>10485.39</v>
      </c>
      <c r="H65" s="213">
        <f t="shared" si="12"/>
        <v>115.33928999999807</v>
      </c>
      <c r="I65" s="214">
        <f t="shared" si="13"/>
        <v>101.1</v>
      </c>
      <c r="J65" s="227">
        <f t="shared" ref="J65:J66" si="15">E65/60</f>
        <v>176.67882149999997</v>
      </c>
      <c r="K65" s="257"/>
    </row>
    <row r="66" spans="1:11" x14ac:dyDescent="0.3">
      <c r="A66" s="397"/>
      <c r="B66" s="397"/>
      <c r="C66" s="381"/>
      <c r="D66" s="266" t="s">
        <v>34</v>
      </c>
      <c r="E66" s="191">
        <f t="shared" si="4"/>
        <v>6214.0912799999987</v>
      </c>
      <c r="G66" s="213">
        <v>6146.48</v>
      </c>
      <c r="H66" s="213">
        <f>E66-G66</f>
        <v>67.611279999999169</v>
      </c>
      <c r="I66" s="214">
        <f>IFERROR(E66/G66*100,"-")</f>
        <v>101.1</v>
      </c>
      <c r="J66" s="227">
        <f t="shared" si="15"/>
        <v>103.56818799999998</v>
      </c>
      <c r="K66" s="257"/>
    </row>
    <row r="67" spans="1:11" ht="18.75" customHeight="1" x14ac:dyDescent="0.3">
      <c r="A67" s="397"/>
      <c r="B67" s="397"/>
      <c r="C67" s="380" t="s">
        <v>376</v>
      </c>
      <c r="D67" s="61" t="s">
        <v>33</v>
      </c>
      <c r="E67" s="191">
        <f t="shared" si="4"/>
        <v>0</v>
      </c>
      <c r="G67" s="213">
        <v>0</v>
      </c>
      <c r="H67" s="213">
        <f t="shared" si="1"/>
        <v>0</v>
      </c>
      <c r="I67" s="214" t="str">
        <f>IFERROR(E67/G67*100,"-")</f>
        <v>-</v>
      </c>
      <c r="J67" s="227">
        <f t="shared" si="3"/>
        <v>0</v>
      </c>
    </row>
    <row r="68" spans="1:11" ht="18.75" customHeight="1" x14ac:dyDescent="0.3">
      <c r="A68" s="397"/>
      <c r="B68" s="397"/>
      <c r="C68" s="381"/>
      <c r="D68" s="82" t="s">
        <v>34</v>
      </c>
      <c r="E68" s="191">
        <f t="shared" si="4"/>
        <v>8288.0314049999979</v>
      </c>
      <c r="G68" s="213">
        <v>8197.8549999999996</v>
      </c>
      <c r="H68" s="213">
        <f t="shared" si="1"/>
        <v>90.17640499999834</v>
      </c>
      <c r="I68" s="214">
        <f t="shared" si="2"/>
        <v>101.1</v>
      </c>
      <c r="J68" s="227">
        <f t="shared" si="3"/>
        <v>138.13385674999998</v>
      </c>
    </row>
    <row r="69" spans="1:11" ht="21" customHeight="1" x14ac:dyDescent="0.3">
      <c r="A69" s="397"/>
      <c r="B69" s="397"/>
      <c r="C69" s="380" t="s">
        <v>430</v>
      </c>
      <c r="D69" s="185" t="s">
        <v>33</v>
      </c>
      <c r="E69" s="191">
        <v>2800</v>
      </c>
      <c r="G69" s="213">
        <v>2800</v>
      </c>
      <c r="H69" s="213">
        <f t="shared" si="1"/>
        <v>0</v>
      </c>
      <c r="I69" s="214">
        <f t="shared" si="2"/>
        <v>100</v>
      </c>
      <c r="J69" s="227">
        <f t="shared" si="3"/>
        <v>46.666666666666664</v>
      </c>
    </row>
    <row r="70" spans="1:11" x14ac:dyDescent="0.3">
      <c r="A70" s="397"/>
      <c r="B70" s="397"/>
      <c r="C70" s="381"/>
      <c r="D70" s="185" t="s">
        <v>34</v>
      </c>
      <c r="E70" s="191">
        <v>2800</v>
      </c>
      <c r="G70" s="213">
        <v>2800</v>
      </c>
      <c r="H70" s="213">
        <f>E70-G70</f>
        <v>0</v>
      </c>
      <c r="I70" s="214">
        <f>IFERROR(E70/G70*100,"-")</f>
        <v>100</v>
      </c>
      <c r="J70" s="227">
        <f t="shared" si="3"/>
        <v>46.666666666666664</v>
      </c>
    </row>
    <row r="71" spans="1:11" x14ac:dyDescent="0.3">
      <c r="A71" s="397"/>
      <c r="B71" s="397"/>
      <c r="C71" s="380" t="s">
        <v>377</v>
      </c>
      <c r="D71" s="61" t="s">
        <v>33</v>
      </c>
      <c r="E71" s="191">
        <f t="shared" si="4"/>
        <v>9623.7089999999989</v>
      </c>
      <c r="G71" s="213">
        <v>9519</v>
      </c>
      <c r="H71" s="213">
        <f t="shared" si="1"/>
        <v>104.70899999999892</v>
      </c>
      <c r="I71" s="214">
        <f t="shared" si="2"/>
        <v>101.1</v>
      </c>
      <c r="J71" s="227">
        <f t="shared" si="3"/>
        <v>160.39514999999997</v>
      </c>
    </row>
    <row r="72" spans="1:11" x14ac:dyDescent="0.3">
      <c r="A72" s="397"/>
      <c r="B72" s="397"/>
      <c r="C72" s="381"/>
      <c r="D72" s="82" t="s">
        <v>34</v>
      </c>
      <c r="E72" s="191">
        <f t="shared" si="4"/>
        <v>7111.3739999999989</v>
      </c>
      <c r="G72" s="213">
        <v>7034</v>
      </c>
      <c r="H72" s="213">
        <f t="shared" si="1"/>
        <v>77.373999999998887</v>
      </c>
      <c r="I72" s="214">
        <f t="shared" si="2"/>
        <v>101.1</v>
      </c>
      <c r="J72" s="227">
        <f t="shared" si="3"/>
        <v>118.52289999999998</v>
      </c>
    </row>
    <row r="73" spans="1:11" x14ac:dyDescent="0.3">
      <c r="A73" s="397"/>
      <c r="B73" s="397"/>
      <c r="C73" s="380" t="s">
        <v>91</v>
      </c>
      <c r="D73" s="61" t="s">
        <v>33</v>
      </c>
      <c r="E73" s="191">
        <f t="shared" si="4"/>
        <v>10621.454789999998</v>
      </c>
      <c r="G73" s="213">
        <v>10505.89</v>
      </c>
      <c r="H73" s="213">
        <f t="shared" si="1"/>
        <v>115.56478999999854</v>
      </c>
      <c r="I73" s="214">
        <f t="shared" si="2"/>
        <v>101.1</v>
      </c>
      <c r="J73" s="227">
        <f t="shared" si="3"/>
        <v>177.02424649999998</v>
      </c>
    </row>
    <row r="74" spans="1:11" x14ac:dyDescent="0.3">
      <c r="A74" s="397"/>
      <c r="B74" s="397"/>
      <c r="C74" s="381"/>
      <c r="D74" s="82" t="s">
        <v>34</v>
      </c>
      <c r="E74" s="191">
        <f t="shared" si="4"/>
        <v>7422.6558449999984</v>
      </c>
      <c r="G74" s="213">
        <v>7341.8949999999995</v>
      </c>
      <c r="H74" s="213">
        <f t="shared" si="1"/>
        <v>80.760844999998881</v>
      </c>
      <c r="I74" s="214">
        <f t="shared" si="2"/>
        <v>101.1</v>
      </c>
      <c r="J74" s="227">
        <f t="shared" si="3"/>
        <v>123.71093074999997</v>
      </c>
    </row>
    <row r="75" spans="1:11" ht="37.5" customHeight="1" x14ac:dyDescent="0.3">
      <c r="A75" s="63"/>
      <c r="B75" s="64"/>
      <c r="C75" s="65" t="s">
        <v>36</v>
      </c>
      <c r="D75" s="66"/>
      <c r="E75" s="67"/>
      <c r="G75" s="213"/>
      <c r="H75" s="213"/>
      <c r="I75" s="214"/>
    </row>
    <row r="76" spans="1:11" x14ac:dyDescent="0.3">
      <c r="G76" s="213"/>
      <c r="H76" s="213"/>
      <c r="I76" s="214"/>
    </row>
    <row r="77" spans="1:11" ht="35.25" customHeight="1" x14ac:dyDescent="0.3">
      <c r="A77" s="63"/>
      <c r="B77" s="72"/>
      <c r="C77" s="73" t="s">
        <v>235</v>
      </c>
      <c r="D77" s="74"/>
      <c r="E77" s="107"/>
      <c r="G77" s="213"/>
      <c r="H77" s="213"/>
      <c r="I77" s="214"/>
    </row>
    <row r="78" spans="1:11" x14ac:dyDescent="0.3">
      <c r="A78" s="403"/>
      <c r="B78" s="403"/>
      <c r="C78" s="192" t="s">
        <v>92</v>
      </c>
      <c r="D78" s="193"/>
      <c r="E78" s="194"/>
      <c r="G78" s="213"/>
      <c r="H78" s="213"/>
      <c r="I78" s="214"/>
    </row>
    <row r="79" spans="1:11" x14ac:dyDescent="0.3">
      <c r="A79" s="404"/>
      <c r="B79" s="404"/>
      <c r="C79" s="195" t="s">
        <v>83</v>
      </c>
      <c r="D79" s="196"/>
      <c r="E79" s="187"/>
      <c r="G79" s="213"/>
      <c r="H79" s="213"/>
      <c r="I79" s="214"/>
    </row>
    <row r="80" spans="1:11" x14ac:dyDescent="0.3">
      <c r="A80" s="404"/>
      <c r="B80" s="404"/>
      <c r="C80" s="197" t="s">
        <v>117</v>
      </c>
      <c r="D80" s="198"/>
      <c r="E80" s="199">
        <v>16</v>
      </c>
      <c r="G80" s="213">
        <v>14.4</v>
      </c>
      <c r="H80" s="213">
        <f t="shared" ref="H80:H144" si="16">E80-G80</f>
        <v>1.5999999999999996</v>
      </c>
      <c r="I80" s="214">
        <f t="shared" ref="I80:I144" si="17">IFERROR(E80/G80*100,"-")</f>
        <v>111.11111111111111</v>
      </c>
      <c r="K80" s="252"/>
    </row>
    <row r="81" spans="1:11" x14ac:dyDescent="0.3">
      <c r="A81" s="404"/>
      <c r="B81" s="404"/>
      <c r="C81" s="197" t="s">
        <v>118</v>
      </c>
      <c r="D81" s="198"/>
      <c r="E81" s="199">
        <v>61.5</v>
      </c>
      <c r="G81" s="213">
        <v>47.68</v>
      </c>
      <c r="H81" s="213">
        <f t="shared" si="16"/>
        <v>13.82</v>
      </c>
      <c r="I81" s="214">
        <f t="shared" si="17"/>
        <v>128.98489932885906</v>
      </c>
      <c r="K81" s="252"/>
    </row>
    <row r="82" spans="1:11" x14ac:dyDescent="0.3">
      <c r="A82" s="404"/>
      <c r="B82" s="404"/>
      <c r="C82" s="197" t="s">
        <v>119</v>
      </c>
      <c r="D82" s="198"/>
      <c r="E82" s="199">
        <v>16.28</v>
      </c>
      <c r="G82" s="213">
        <v>14.36</v>
      </c>
      <c r="H82" s="213">
        <f t="shared" si="16"/>
        <v>1.9200000000000017</v>
      </c>
      <c r="I82" s="214">
        <f t="shared" si="17"/>
        <v>113.37047353760448</v>
      </c>
      <c r="K82" s="252"/>
    </row>
    <row r="83" spans="1:11" x14ac:dyDescent="0.3">
      <c r="A83" s="404"/>
      <c r="B83" s="404"/>
      <c r="C83" s="200" t="s">
        <v>86</v>
      </c>
      <c r="D83" s="193"/>
      <c r="E83" s="194"/>
      <c r="G83" s="213"/>
      <c r="H83" s="213"/>
      <c r="I83" s="214"/>
      <c r="K83" s="252"/>
    </row>
    <row r="84" spans="1:11" x14ac:dyDescent="0.3">
      <c r="A84" s="404"/>
      <c r="B84" s="404"/>
      <c r="C84" s="197" t="s">
        <v>120</v>
      </c>
      <c r="D84" s="198"/>
      <c r="E84" s="199">
        <v>127.7</v>
      </c>
      <c r="G84" s="213">
        <v>156.21</v>
      </c>
      <c r="H84" s="213">
        <f t="shared" si="16"/>
        <v>-28.510000000000005</v>
      </c>
      <c r="I84" s="214">
        <f t="shared" si="17"/>
        <v>81.748927725497722</v>
      </c>
      <c r="K84" s="252"/>
    </row>
    <row r="85" spans="1:11" x14ac:dyDescent="0.3">
      <c r="A85" s="404"/>
      <c r="B85" s="404"/>
      <c r="C85" s="197" t="s">
        <v>121</v>
      </c>
      <c r="D85" s="198"/>
      <c r="E85" s="199">
        <v>265.62</v>
      </c>
      <c r="G85" s="213">
        <v>214.84</v>
      </c>
      <c r="H85" s="213">
        <f t="shared" si="16"/>
        <v>50.78</v>
      </c>
      <c r="I85" s="214">
        <f t="shared" si="17"/>
        <v>123.63619437721094</v>
      </c>
      <c r="K85" s="252"/>
    </row>
    <row r="86" spans="1:11" x14ac:dyDescent="0.3">
      <c r="A86" s="404"/>
      <c r="B86" s="404"/>
      <c r="C86" s="197" t="s">
        <v>122</v>
      </c>
      <c r="D86" s="198"/>
      <c r="E86" s="199">
        <v>114.67</v>
      </c>
      <c r="G86" s="213">
        <v>71.41</v>
      </c>
      <c r="H86" s="213">
        <f t="shared" si="16"/>
        <v>43.260000000000005</v>
      </c>
      <c r="I86" s="214">
        <f t="shared" si="17"/>
        <v>160.57975073519114</v>
      </c>
      <c r="K86" s="252"/>
    </row>
    <row r="87" spans="1:11" x14ac:dyDescent="0.3">
      <c r="A87" s="404"/>
      <c r="B87" s="404"/>
      <c r="C87" s="200" t="s">
        <v>88</v>
      </c>
      <c r="D87" s="193"/>
      <c r="E87" s="194"/>
      <c r="G87" s="213"/>
      <c r="H87" s="213"/>
      <c r="I87" s="214"/>
      <c r="K87" s="252"/>
    </row>
    <row r="88" spans="1:11" x14ac:dyDescent="0.3">
      <c r="A88" s="404"/>
      <c r="B88" s="404"/>
      <c r="C88" s="197" t="s">
        <v>316</v>
      </c>
      <c r="D88" s="198"/>
      <c r="E88" s="199">
        <v>17</v>
      </c>
      <c r="G88" s="213">
        <v>17</v>
      </c>
      <c r="H88" s="213">
        <f t="shared" si="16"/>
        <v>0</v>
      </c>
      <c r="I88" s="214">
        <f t="shared" si="17"/>
        <v>100</v>
      </c>
      <c r="K88" s="252"/>
    </row>
    <row r="89" spans="1:11" x14ac:dyDescent="0.3">
      <c r="A89" s="404"/>
      <c r="B89" s="404"/>
      <c r="C89" s="197" t="s">
        <v>317</v>
      </c>
      <c r="D89" s="198"/>
      <c r="E89" s="199">
        <v>0</v>
      </c>
      <c r="G89" s="213">
        <v>0</v>
      </c>
      <c r="H89" s="213">
        <f t="shared" si="16"/>
        <v>0</v>
      </c>
      <c r="I89" s="214" t="str">
        <f t="shared" si="17"/>
        <v>-</v>
      </c>
      <c r="K89" s="252"/>
    </row>
    <row r="90" spans="1:11" x14ac:dyDescent="0.3">
      <c r="A90" s="404"/>
      <c r="B90" s="404"/>
      <c r="C90" s="197" t="s">
        <v>675</v>
      </c>
      <c r="D90" s="363"/>
      <c r="E90" s="199">
        <v>0</v>
      </c>
      <c r="G90" s="213">
        <v>0</v>
      </c>
      <c r="H90" s="213">
        <f t="shared" si="16"/>
        <v>0</v>
      </c>
      <c r="I90" s="214" t="str">
        <f t="shared" si="17"/>
        <v>-</v>
      </c>
      <c r="K90" s="252"/>
    </row>
    <row r="91" spans="1:11" x14ac:dyDescent="0.3">
      <c r="A91" s="404"/>
      <c r="B91" s="404"/>
      <c r="C91" s="200" t="s">
        <v>90</v>
      </c>
      <c r="D91" s="193"/>
      <c r="E91" s="194"/>
      <c r="G91" s="213"/>
      <c r="H91" s="213"/>
      <c r="I91" s="214"/>
      <c r="K91" s="252"/>
    </row>
    <row r="92" spans="1:11" x14ac:dyDescent="0.3">
      <c r="A92" s="404"/>
      <c r="B92" s="404"/>
      <c r="C92" s="197" t="s">
        <v>350</v>
      </c>
      <c r="D92" s="198"/>
      <c r="E92" s="199">
        <v>35.130000000000003</v>
      </c>
      <c r="G92" s="213">
        <v>34.770000000000003</v>
      </c>
      <c r="H92" s="213">
        <f t="shared" si="16"/>
        <v>0.35999999999999943</v>
      </c>
      <c r="I92" s="214">
        <f t="shared" si="17"/>
        <v>101.03537532355477</v>
      </c>
      <c r="K92" s="252"/>
    </row>
    <row r="93" spans="1:11" x14ac:dyDescent="0.3">
      <c r="A93" s="404"/>
      <c r="B93" s="404"/>
      <c r="C93" s="197" t="s">
        <v>351</v>
      </c>
      <c r="D93" s="198"/>
      <c r="E93" s="199">
        <v>75.39</v>
      </c>
      <c r="G93" s="213">
        <v>74.569999999999993</v>
      </c>
      <c r="H93" s="213">
        <f t="shared" si="16"/>
        <v>0.82000000000000739</v>
      </c>
      <c r="I93" s="214">
        <f t="shared" si="17"/>
        <v>101.09963792409818</v>
      </c>
      <c r="K93" s="252"/>
    </row>
    <row r="94" spans="1:11" x14ac:dyDescent="0.3">
      <c r="A94" s="404"/>
      <c r="B94" s="404"/>
      <c r="C94" s="197" t="s">
        <v>352</v>
      </c>
      <c r="D94" s="198"/>
      <c r="E94" s="199">
        <v>108.18</v>
      </c>
      <c r="G94" s="213">
        <v>107</v>
      </c>
      <c r="H94" s="213">
        <f t="shared" si="16"/>
        <v>1.1800000000000068</v>
      </c>
      <c r="I94" s="214">
        <f t="shared" si="17"/>
        <v>101.10280373831777</v>
      </c>
      <c r="K94" s="252"/>
    </row>
    <row r="95" spans="1:11" x14ac:dyDescent="0.3">
      <c r="A95" s="404"/>
      <c r="B95" s="404"/>
      <c r="C95" s="201" t="s">
        <v>93</v>
      </c>
      <c r="D95" s="202"/>
      <c r="E95" s="203"/>
      <c r="G95" s="213"/>
      <c r="H95" s="213"/>
      <c r="I95" s="214"/>
      <c r="K95" s="252"/>
    </row>
    <row r="96" spans="1:11" x14ac:dyDescent="0.3">
      <c r="A96" s="404"/>
      <c r="B96" s="404"/>
      <c r="C96" s="200" t="s">
        <v>83</v>
      </c>
      <c r="D96" s="193"/>
      <c r="E96" s="194"/>
      <c r="G96" s="213"/>
      <c r="H96" s="213"/>
      <c r="I96" s="214"/>
      <c r="K96" s="252"/>
    </row>
    <row r="97" spans="1:11" x14ac:dyDescent="0.3">
      <c r="A97" s="404"/>
      <c r="B97" s="404"/>
      <c r="C97" s="197" t="s">
        <v>353</v>
      </c>
      <c r="D97" s="204"/>
      <c r="E97" s="205">
        <v>20.96</v>
      </c>
      <c r="G97" s="213">
        <v>19.21</v>
      </c>
      <c r="H97" s="213">
        <f t="shared" si="16"/>
        <v>1.75</v>
      </c>
      <c r="I97" s="214">
        <f t="shared" si="17"/>
        <v>109.10983862571577</v>
      </c>
      <c r="K97" s="252"/>
    </row>
    <row r="98" spans="1:11" x14ac:dyDescent="0.3">
      <c r="A98" s="404"/>
      <c r="B98" s="404"/>
      <c r="C98" s="197" t="s">
        <v>354</v>
      </c>
      <c r="D98" s="204"/>
      <c r="E98" s="199">
        <v>26.92</v>
      </c>
      <c r="G98" s="213">
        <v>26.21</v>
      </c>
      <c r="H98" s="213">
        <f t="shared" si="16"/>
        <v>0.71000000000000085</v>
      </c>
      <c r="I98" s="214">
        <f t="shared" si="17"/>
        <v>102.70888973674171</v>
      </c>
      <c r="K98" s="252"/>
    </row>
    <row r="99" spans="1:11" x14ac:dyDescent="0.3">
      <c r="A99" s="404"/>
      <c r="B99" s="404"/>
      <c r="C99" s="197" t="s">
        <v>355</v>
      </c>
      <c r="D99" s="206"/>
      <c r="E99" s="207">
        <v>27.83</v>
      </c>
      <c r="G99" s="213">
        <v>25.97</v>
      </c>
      <c r="H99" s="213">
        <f t="shared" si="16"/>
        <v>1.8599999999999994</v>
      </c>
      <c r="I99" s="214">
        <f t="shared" si="17"/>
        <v>107.16211012706968</v>
      </c>
      <c r="K99" s="252"/>
    </row>
    <row r="100" spans="1:11" x14ac:dyDescent="0.3">
      <c r="A100" s="404"/>
      <c r="B100" s="404"/>
      <c r="C100" s="200" t="s">
        <v>84</v>
      </c>
      <c r="D100" s="193"/>
      <c r="E100" s="194"/>
      <c r="G100" s="213"/>
      <c r="H100" s="213"/>
      <c r="I100" s="214"/>
      <c r="K100" s="252"/>
    </row>
    <row r="101" spans="1:11" x14ac:dyDescent="0.3">
      <c r="A101" s="404"/>
      <c r="B101" s="404"/>
      <c r="C101" s="197" t="s">
        <v>123</v>
      </c>
      <c r="D101" s="204"/>
      <c r="E101" s="199">
        <v>23</v>
      </c>
      <c r="G101" s="213">
        <v>24</v>
      </c>
      <c r="H101" s="213">
        <f t="shared" si="16"/>
        <v>-1</v>
      </c>
      <c r="I101" s="214">
        <f t="shared" si="17"/>
        <v>95.833333333333343</v>
      </c>
      <c r="K101" s="252"/>
    </row>
    <row r="102" spans="1:11" x14ac:dyDescent="0.3">
      <c r="A102" s="404"/>
      <c r="B102" s="404"/>
      <c r="C102" s="197" t="s">
        <v>124</v>
      </c>
      <c r="D102" s="198"/>
      <c r="E102" s="199">
        <v>68</v>
      </c>
      <c r="G102" s="213">
        <v>68</v>
      </c>
      <c r="H102" s="213">
        <f t="shared" si="16"/>
        <v>0</v>
      </c>
      <c r="I102" s="214">
        <f t="shared" si="17"/>
        <v>100</v>
      </c>
      <c r="K102" s="252"/>
    </row>
    <row r="103" spans="1:11" x14ac:dyDescent="0.3">
      <c r="A103" s="404"/>
      <c r="B103" s="404"/>
      <c r="C103" s="197" t="s">
        <v>125</v>
      </c>
      <c r="D103" s="198"/>
      <c r="E103" s="199">
        <v>41</v>
      </c>
      <c r="G103" s="213">
        <v>60</v>
      </c>
      <c r="H103" s="213">
        <f t="shared" si="16"/>
        <v>-19</v>
      </c>
      <c r="I103" s="214">
        <f t="shared" si="17"/>
        <v>68.333333333333329</v>
      </c>
      <c r="K103" s="252"/>
    </row>
    <row r="104" spans="1:11" x14ac:dyDescent="0.3">
      <c r="A104" s="404"/>
      <c r="B104" s="404"/>
      <c r="C104" s="197" t="s">
        <v>126</v>
      </c>
      <c r="D104" s="204"/>
      <c r="E104" s="205">
        <v>9</v>
      </c>
      <c r="G104" s="213">
        <v>10</v>
      </c>
      <c r="H104" s="213">
        <f t="shared" si="16"/>
        <v>-1</v>
      </c>
      <c r="I104" s="214">
        <f t="shared" si="17"/>
        <v>90</v>
      </c>
      <c r="K104" s="252"/>
    </row>
    <row r="105" spans="1:11" x14ac:dyDescent="0.3">
      <c r="A105" s="404"/>
      <c r="B105" s="404"/>
      <c r="C105" s="197" t="s">
        <v>127</v>
      </c>
      <c r="D105" s="204"/>
      <c r="E105" s="205">
        <v>27</v>
      </c>
      <c r="G105" s="213">
        <v>32</v>
      </c>
      <c r="H105" s="213">
        <f t="shared" si="16"/>
        <v>-5</v>
      </c>
      <c r="I105" s="214">
        <f t="shared" si="17"/>
        <v>84.375</v>
      </c>
      <c r="K105" s="252"/>
    </row>
    <row r="106" spans="1:11" x14ac:dyDescent="0.3">
      <c r="A106" s="404"/>
      <c r="B106" s="404"/>
      <c r="C106" s="197" t="s">
        <v>128</v>
      </c>
      <c r="D106" s="204"/>
      <c r="E106" s="205">
        <v>10</v>
      </c>
      <c r="G106" s="213">
        <v>23</v>
      </c>
      <c r="H106" s="213">
        <f t="shared" si="16"/>
        <v>-13</v>
      </c>
      <c r="I106" s="214">
        <f t="shared" si="17"/>
        <v>43.478260869565219</v>
      </c>
      <c r="K106" s="252"/>
    </row>
    <row r="107" spans="1:11" x14ac:dyDescent="0.3">
      <c r="A107" s="404"/>
      <c r="B107" s="404"/>
      <c r="C107" s="197" t="s">
        <v>318</v>
      </c>
      <c r="D107" s="206"/>
      <c r="E107" s="207">
        <v>0</v>
      </c>
      <c r="G107" s="213">
        <v>0</v>
      </c>
      <c r="H107" s="213">
        <f t="shared" si="16"/>
        <v>0</v>
      </c>
      <c r="I107" s="214" t="str">
        <f t="shared" si="17"/>
        <v>-</v>
      </c>
      <c r="K107" s="252"/>
    </row>
    <row r="108" spans="1:11" x14ac:dyDescent="0.3">
      <c r="A108" s="404"/>
      <c r="B108" s="404"/>
      <c r="C108" s="200" t="s">
        <v>85</v>
      </c>
      <c r="D108" s="193"/>
      <c r="E108" s="194"/>
      <c r="G108" s="213"/>
      <c r="H108" s="213"/>
      <c r="I108" s="214"/>
      <c r="K108" s="252"/>
    </row>
    <row r="109" spans="1:11" x14ac:dyDescent="0.3">
      <c r="A109" s="404"/>
      <c r="B109" s="404"/>
      <c r="C109" s="197" t="s">
        <v>33</v>
      </c>
      <c r="D109" s="198"/>
      <c r="E109" s="199">
        <v>0</v>
      </c>
      <c r="G109" s="213">
        <v>0</v>
      </c>
      <c r="H109" s="213">
        <f t="shared" si="16"/>
        <v>0</v>
      </c>
      <c r="I109" s="214" t="str">
        <f t="shared" si="17"/>
        <v>-</v>
      </c>
      <c r="K109" s="252"/>
    </row>
    <row r="110" spans="1:11" x14ac:dyDescent="0.3">
      <c r="A110" s="404"/>
      <c r="B110" s="404"/>
      <c r="C110" s="197" t="s">
        <v>40</v>
      </c>
      <c r="D110" s="198"/>
      <c r="E110" s="199">
        <v>8.43</v>
      </c>
      <c r="G110" s="213">
        <v>8.33</v>
      </c>
      <c r="H110" s="213">
        <f t="shared" si="16"/>
        <v>9.9999999999999645E-2</v>
      </c>
      <c r="I110" s="214">
        <f t="shared" si="17"/>
        <v>101.20048019207684</v>
      </c>
      <c r="K110" s="252"/>
    </row>
    <row r="111" spans="1:11" x14ac:dyDescent="0.3">
      <c r="A111" s="404"/>
      <c r="B111" s="404"/>
      <c r="C111" s="197" t="s">
        <v>30</v>
      </c>
      <c r="D111" s="198"/>
      <c r="E111" s="199">
        <v>50.55</v>
      </c>
      <c r="G111" s="213">
        <v>52.17</v>
      </c>
      <c r="H111" s="213">
        <f t="shared" si="16"/>
        <v>-1.6200000000000045</v>
      </c>
      <c r="I111" s="214">
        <f t="shared" si="17"/>
        <v>96.894767107533056</v>
      </c>
      <c r="K111" s="252"/>
    </row>
    <row r="112" spans="1:11" x14ac:dyDescent="0.3">
      <c r="A112" s="404"/>
      <c r="B112" s="404"/>
      <c r="C112" s="200" t="s">
        <v>86</v>
      </c>
      <c r="D112" s="193"/>
      <c r="E112" s="194"/>
      <c r="G112" s="213"/>
      <c r="H112" s="213"/>
      <c r="I112" s="214"/>
      <c r="K112" s="252"/>
    </row>
    <row r="113" spans="1:11" x14ac:dyDescent="0.3">
      <c r="A113" s="404"/>
      <c r="B113" s="404"/>
      <c r="C113" s="197" t="s">
        <v>129</v>
      </c>
      <c r="D113" s="198"/>
      <c r="E113" s="199">
        <v>66.25</v>
      </c>
      <c r="G113" s="213">
        <v>97.41</v>
      </c>
      <c r="H113" s="213">
        <f t="shared" si="16"/>
        <v>-31.159999999999997</v>
      </c>
      <c r="I113" s="214">
        <f t="shared" si="17"/>
        <v>68.011497792834419</v>
      </c>
      <c r="K113" s="252"/>
    </row>
    <row r="114" spans="1:11" x14ac:dyDescent="0.3">
      <c r="A114" s="404"/>
      <c r="B114" s="404"/>
      <c r="C114" s="197" t="s">
        <v>130</v>
      </c>
      <c r="D114" s="198"/>
      <c r="E114" s="199">
        <v>146.76</v>
      </c>
      <c r="G114" s="213">
        <v>161.29</v>
      </c>
      <c r="H114" s="213">
        <f t="shared" si="16"/>
        <v>-14.530000000000001</v>
      </c>
      <c r="I114" s="214">
        <f t="shared" si="17"/>
        <v>90.991381982763968</v>
      </c>
      <c r="K114" s="252"/>
    </row>
    <row r="115" spans="1:11" x14ac:dyDescent="0.3">
      <c r="A115" s="404"/>
      <c r="B115" s="404"/>
      <c r="C115" s="197" t="s">
        <v>131</v>
      </c>
      <c r="D115" s="198"/>
      <c r="E115" s="199">
        <v>174.41</v>
      </c>
      <c r="G115" s="213">
        <v>234.5</v>
      </c>
      <c r="H115" s="213">
        <f t="shared" si="16"/>
        <v>-60.09</v>
      </c>
      <c r="I115" s="214">
        <f t="shared" si="17"/>
        <v>74.375266524520256</v>
      </c>
      <c r="K115" s="252"/>
    </row>
    <row r="116" spans="1:11" x14ac:dyDescent="0.3">
      <c r="A116" s="404"/>
      <c r="B116" s="404"/>
      <c r="C116" s="200" t="s">
        <v>87</v>
      </c>
      <c r="D116" s="193"/>
      <c r="E116" s="194"/>
      <c r="G116" s="213"/>
      <c r="H116" s="213"/>
      <c r="I116" s="214"/>
      <c r="K116" s="252"/>
    </row>
    <row r="117" spans="1:11" x14ac:dyDescent="0.3">
      <c r="A117" s="404"/>
      <c r="B117" s="404"/>
      <c r="C117" s="197" t="s">
        <v>132</v>
      </c>
      <c r="D117" s="198"/>
      <c r="E117" s="199">
        <v>75.25</v>
      </c>
      <c r="G117" s="213">
        <v>72.369379999999992</v>
      </c>
      <c r="H117" s="213">
        <f t="shared" si="16"/>
        <v>2.8806200000000075</v>
      </c>
      <c r="I117" s="214">
        <f t="shared" si="17"/>
        <v>103.98044034645592</v>
      </c>
      <c r="K117" s="252"/>
    </row>
    <row r="118" spans="1:11" x14ac:dyDescent="0.3">
      <c r="A118" s="404"/>
      <c r="B118" s="404"/>
      <c r="C118" s="197" t="s">
        <v>133</v>
      </c>
      <c r="D118" s="198"/>
      <c r="E118" s="199">
        <v>74.900000000000006</v>
      </c>
      <c r="G118" s="213">
        <v>72.012729999999991</v>
      </c>
      <c r="H118" s="213">
        <f t="shared" si="16"/>
        <v>2.8872700000000151</v>
      </c>
      <c r="I118" s="214">
        <f t="shared" si="17"/>
        <v>104.00938834008933</v>
      </c>
      <c r="K118" s="252"/>
    </row>
    <row r="119" spans="1:11" x14ac:dyDescent="0.3">
      <c r="A119" s="404"/>
      <c r="B119" s="404"/>
      <c r="C119" s="197" t="s">
        <v>134</v>
      </c>
      <c r="D119" s="198"/>
      <c r="E119" s="199">
        <v>57.45</v>
      </c>
      <c r="G119" s="213">
        <v>58.41926999999999</v>
      </c>
      <c r="H119" s="213">
        <f t="shared" si="16"/>
        <v>-0.96926999999998742</v>
      </c>
      <c r="I119" s="214">
        <f t="shared" si="17"/>
        <v>98.34083856234426</v>
      </c>
      <c r="K119" s="252"/>
    </row>
    <row r="120" spans="1:11" x14ac:dyDescent="0.3">
      <c r="A120" s="404"/>
      <c r="B120" s="404"/>
      <c r="C120" s="200" t="s">
        <v>88</v>
      </c>
      <c r="D120" s="193"/>
      <c r="E120" s="194"/>
      <c r="G120" s="213"/>
      <c r="H120" s="213"/>
      <c r="I120" s="214"/>
      <c r="K120" s="252"/>
    </row>
    <row r="121" spans="1:11" x14ac:dyDescent="0.3">
      <c r="A121" s="404"/>
      <c r="B121" s="404"/>
      <c r="C121" s="197" t="s">
        <v>135</v>
      </c>
      <c r="D121" s="198"/>
      <c r="E121" s="199">
        <v>0</v>
      </c>
      <c r="G121" s="213">
        <v>0</v>
      </c>
      <c r="H121" s="213">
        <f t="shared" si="16"/>
        <v>0</v>
      </c>
      <c r="I121" s="214" t="str">
        <f t="shared" si="17"/>
        <v>-</v>
      </c>
      <c r="K121" s="252"/>
    </row>
    <row r="122" spans="1:11" x14ac:dyDescent="0.3">
      <c r="A122" s="404"/>
      <c r="B122" s="404"/>
      <c r="C122" s="197" t="s">
        <v>136</v>
      </c>
      <c r="D122" s="198"/>
      <c r="E122" s="199">
        <v>82.54</v>
      </c>
      <c r="G122" s="213">
        <v>82.538999999999987</v>
      </c>
      <c r="H122" s="213">
        <f t="shared" si="16"/>
        <v>1.0000000000189857E-3</v>
      </c>
      <c r="I122" s="214">
        <f t="shared" si="17"/>
        <v>100.00121154848014</v>
      </c>
      <c r="K122" s="252"/>
    </row>
    <row r="123" spans="1:11" x14ac:dyDescent="0.3">
      <c r="A123" s="404"/>
      <c r="B123" s="404"/>
      <c r="C123" s="197" t="s">
        <v>137</v>
      </c>
      <c r="D123" s="198"/>
      <c r="E123" s="199">
        <v>55.03</v>
      </c>
      <c r="G123" s="213">
        <v>55.025999999999996</v>
      </c>
      <c r="H123" s="213">
        <f t="shared" si="16"/>
        <v>4.0000000000048885E-3</v>
      </c>
      <c r="I123" s="214">
        <f t="shared" si="17"/>
        <v>100.00726929088069</v>
      </c>
      <c r="K123" s="252"/>
    </row>
    <row r="124" spans="1:11" x14ac:dyDescent="0.3">
      <c r="A124" s="404"/>
      <c r="B124" s="404"/>
      <c r="C124" s="200" t="s">
        <v>89</v>
      </c>
      <c r="D124" s="193"/>
      <c r="E124" s="194"/>
      <c r="G124" s="213"/>
      <c r="H124" s="213"/>
      <c r="I124" s="214"/>
      <c r="K124" s="252"/>
    </row>
    <row r="125" spans="1:11" x14ac:dyDescent="0.3">
      <c r="A125" s="404"/>
      <c r="B125" s="404"/>
      <c r="C125" s="197" t="s">
        <v>138</v>
      </c>
      <c r="D125" s="198"/>
      <c r="E125" s="199">
        <v>0</v>
      </c>
      <c r="G125" s="213">
        <v>0</v>
      </c>
      <c r="H125" s="213">
        <f t="shared" si="16"/>
        <v>0</v>
      </c>
      <c r="I125" s="214" t="str">
        <f t="shared" si="17"/>
        <v>-</v>
      </c>
      <c r="K125" s="252"/>
    </row>
    <row r="126" spans="1:11" x14ac:dyDescent="0.3">
      <c r="A126" s="404"/>
      <c r="B126" s="404"/>
      <c r="C126" s="197" t="s">
        <v>139</v>
      </c>
      <c r="D126" s="198"/>
      <c r="E126" s="199">
        <v>0</v>
      </c>
      <c r="G126" s="213">
        <v>0</v>
      </c>
      <c r="H126" s="213">
        <f t="shared" si="16"/>
        <v>0</v>
      </c>
      <c r="I126" s="214" t="str">
        <f t="shared" si="17"/>
        <v>-</v>
      </c>
      <c r="K126" s="252"/>
    </row>
    <row r="127" spans="1:11" x14ac:dyDescent="0.3">
      <c r="A127" s="404"/>
      <c r="B127" s="404"/>
      <c r="C127" s="197" t="s">
        <v>140</v>
      </c>
      <c r="D127" s="198"/>
      <c r="E127" s="199">
        <v>38</v>
      </c>
      <c r="G127" s="213">
        <v>38</v>
      </c>
      <c r="H127" s="213">
        <f t="shared" si="16"/>
        <v>0</v>
      </c>
      <c r="I127" s="214">
        <f t="shared" si="17"/>
        <v>100</v>
      </c>
      <c r="K127" s="252"/>
    </row>
    <row r="128" spans="1:11" x14ac:dyDescent="0.3">
      <c r="A128" s="404"/>
      <c r="B128" s="404"/>
      <c r="C128" s="200" t="s">
        <v>90</v>
      </c>
      <c r="D128" s="193"/>
      <c r="E128" s="194"/>
      <c r="G128" s="213"/>
      <c r="H128" s="213"/>
      <c r="I128" s="214"/>
      <c r="K128" s="252"/>
    </row>
    <row r="129" spans="1:11" x14ac:dyDescent="0.3">
      <c r="A129" s="404"/>
      <c r="B129" s="404"/>
      <c r="C129" s="197" t="s">
        <v>356</v>
      </c>
      <c r="D129" s="198"/>
      <c r="E129" s="199">
        <v>43.94</v>
      </c>
      <c r="G129" s="213">
        <v>43.46</v>
      </c>
      <c r="H129" s="213">
        <f t="shared" si="16"/>
        <v>0.47999999999999687</v>
      </c>
      <c r="I129" s="214">
        <f t="shared" si="17"/>
        <v>101.10446387482742</v>
      </c>
      <c r="K129" s="252"/>
    </row>
    <row r="130" spans="1:11" x14ac:dyDescent="0.3">
      <c r="A130" s="404"/>
      <c r="B130" s="404"/>
      <c r="C130" s="197" t="s">
        <v>357</v>
      </c>
      <c r="D130" s="198"/>
      <c r="E130" s="199">
        <v>40.729999999999997</v>
      </c>
      <c r="G130" s="213">
        <v>40.29</v>
      </c>
      <c r="H130" s="213">
        <f t="shared" si="16"/>
        <v>0.43999999999999773</v>
      </c>
      <c r="I130" s="214">
        <f t="shared" si="17"/>
        <v>101.09208240258127</v>
      </c>
      <c r="K130" s="252"/>
    </row>
    <row r="131" spans="1:11" x14ac:dyDescent="0.3">
      <c r="A131" s="404"/>
      <c r="B131" s="404"/>
      <c r="C131" s="197" t="s">
        <v>358</v>
      </c>
      <c r="D131" s="206"/>
      <c r="E131" s="207">
        <v>101.44</v>
      </c>
      <c r="G131" s="213">
        <v>100.33</v>
      </c>
      <c r="H131" s="213">
        <f t="shared" si="16"/>
        <v>1.1099999999999994</v>
      </c>
      <c r="I131" s="214">
        <f t="shared" si="17"/>
        <v>101.10634904814113</v>
      </c>
      <c r="K131" s="252"/>
    </row>
    <row r="132" spans="1:11" x14ac:dyDescent="0.3">
      <c r="A132" s="404"/>
      <c r="B132" s="404"/>
      <c r="C132" s="200" t="s">
        <v>91</v>
      </c>
      <c r="D132" s="193"/>
      <c r="E132" s="194"/>
      <c r="G132" s="213"/>
      <c r="H132" s="213"/>
      <c r="I132" s="214"/>
      <c r="K132" s="252"/>
    </row>
    <row r="133" spans="1:11" x14ac:dyDescent="0.3">
      <c r="A133" s="404"/>
      <c r="B133" s="404"/>
      <c r="C133" s="197" t="s">
        <v>141</v>
      </c>
      <c r="D133" s="198"/>
      <c r="E133" s="199">
        <v>13</v>
      </c>
      <c r="G133" s="213">
        <v>13</v>
      </c>
      <c r="H133" s="213">
        <f t="shared" si="16"/>
        <v>0</v>
      </c>
      <c r="I133" s="214">
        <f t="shared" si="17"/>
        <v>100</v>
      </c>
      <c r="K133" s="252"/>
    </row>
    <row r="134" spans="1:11" x14ac:dyDescent="0.3">
      <c r="A134" s="404"/>
      <c r="B134" s="404"/>
      <c r="C134" s="197" t="s">
        <v>142</v>
      </c>
      <c r="D134" s="198"/>
      <c r="E134" s="199">
        <v>12</v>
      </c>
      <c r="G134" s="213">
        <v>12</v>
      </c>
      <c r="H134" s="213">
        <f t="shared" si="16"/>
        <v>0</v>
      </c>
      <c r="I134" s="214">
        <f t="shared" si="17"/>
        <v>100</v>
      </c>
      <c r="K134" s="252"/>
    </row>
    <row r="135" spans="1:11" x14ac:dyDescent="0.3">
      <c r="A135" s="404"/>
      <c r="B135" s="404"/>
      <c r="C135" s="197" t="s">
        <v>143</v>
      </c>
      <c r="D135" s="198"/>
      <c r="E135" s="199">
        <v>80</v>
      </c>
      <c r="G135" s="213">
        <v>80</v>
      </c>
      <c r="H135" s="213">
        <f t="shared" si="16"/>
        <v>0</v>
      </c>
      <c r="I135" s="214">
        <f t="shared" si="17"/>
        <v>100</v>
      </c>
      <c r="K135" s="252"/>
    </row>
    <row r="136" spans="1:11" x14ac:dyDescent="0.3">
      <c r="A136" s="404"/>
      <c r="B136" s="404"/>
      <c r="C136" s="201" t="s">
        <v>144</v>
      </c>
      <c r="D136" s="202"/>
      <c r="E136" s="208"/>
      <c r="G136" s="213"/>
      <c r="H136" s="213"/>
      <c r="I136" s="214"/>
      <c r="K136" s="252"/>
    </row>
    <row r="137" spans="1:11" x14ac:dyDescent="0.3">
      <c r="A137" s="404"/>
      <c r="B137" s="404"/>
      <c r="C137" s="200" t="s">
        <v>83</v>
      </c>
      <c r="D137" s="193"/>
      <c r="E137" s="100"/>
      <c r="G137" s="213"/>
      <c r="H137" s="213"/>
      <c r="I137" s="214"/>
      <c r="K137" s="252"/>
    </row>
    <row r="138" spans="1:11" x14ac:dyDescent="0.3">
      <c r="A138" s="404"/>
      <c r="B138" s="404"/>
      <c r="C138" s="209" t="s">
        <v>145</v>
      </c>
      <c r="D138" s="198"/>
      <c r="E138" s="199">
        <v>31.05</v>
      </c>
      <c r="G138" s="213">
        <v>37.049999999999997</v>
      </c>
      <c r="H138" s="213">
        <f t="shared" si="16"/>
        <v>-5.9999999999999964</v>
      </c>
      <c r="I138" s="214">
        <f t="shared" si="17"/>
        <v>83.805668016194346</v>
      </c>
      <c r="K138" s="252"/>
    </row>
    <row r="139" spans="1:11" x14ac:dyDescent="0.3">
      <c r="A139" s="404"/>
      <c r="B139" s="404"/>
      <c r="C139" s="209" t="s">
        <v>146</v>
      </c>
      <c r="D139" s="204"/>
      <c r="E139" s="205">
        <v>77.959999999999994</v>
      </c>
      <c r="G139" s="213">
        <v>74.62</v>
      </c>
      <c r="H139" s="213">
        <f t="shared" si="16"/>
        <v>3.3399999999999892</v>
      </c>
      <c r="I139" s="214">
        <f t="shared" si="17"/>
        <v>104.47601179308495</v>
      </c>
      <c r="K139" s="252"/>
    </row>
    <row r="140" spans="1:11" x14ac:dyDescent="0.3">
      <c r="A140" s="404"/>
      <c r="B140" s="404"/>
      <c r="C140" s="209" t="s">
        <v>147</v>
      </c>
      <c r="D140" s="204"/>
      <c r="E140" s="205">
        <v>31.73</v>
      </c>
      <c r="G140" s="213">
        <v>19.73</v>
      </c>
      <c r="H140" s="213">
        <f t="shared" si="16"/>
        <v>12</v>
      </c>
      <c r="I140" s="214">
        <f t="shared" si="17"/>
        <v>160.82108464267611</v>
      </c>
      <c r="K140" s="252"/>
    </row>
    <row r="141" spans="1:11" x14ac:dyDescent="0.3">
      <c r="A141" s="404"/>
      <c r="B141" s="404"/>
      <c r="C141" s="209" t="s">
        <v>148</v>
      </c>
      <c r="D141" s="204"/>
      <c r="E141" s="205">
        <v>33.58</v>
      </c>
      <c r="G141" s="213">
        <v>21.58</v>
      </c>
      <c r="H141" s="213">
        <f t="shared" si="16"/>
        <v>12</v>
      </c>
      <c r="I141" s="214">
        <f t="shared" si="17"/>
        <v>155.60704355885079</v>
      </c>
      <c r="K141" s="252"/>
    </row>
    <row r="142" spans="1:11" x14ac:dyDescent="0.3">
      <c r="A142" s="404"/>
      <c r="B142" s="404"/>
      <c r="C142" s="200" t="s">
        <v>84</v>
      </c>
      <c r="D142" s="193"/>
      <c r="E142" s="100"/>
      <c r="G142" s="213"/>
      <c r="H142" s="213"/>
      <c r="I142" s="214"/>
      <c r="K142" s="252"/>
    </row>
    <row r="143" spans="1:11" x14ac:dyDescent="0.3">
      <c r="A143" s="404"/>
      <c r="B143" s="404"/>
      <c r="C143" s="197" t="s">
        <v>39</v>
      </c>
      <c r="D143" s="198"/>
      <c r="E143" s="199">
        <v>174</v>
      </c>
      <c r="G143" s="213">
        <v>242</v>
      </c>
      <c r="H143" s="213">
        <f t="shared" si="16"/>
        <v>-68</v>
      </c>
      <c r="I143" s="214">
        <f t="shared" si="17"/>
        <v>71.900826446281002</v>
      </c>
      <c r="K143" s="252"/>
    </row>
    <row r="144" spans="1:11" x14ac:dyDescent="0.3">
      <c r="A144" s="404"/>
      <c r="B144" s="404"/>
      <c r="C144" s="197" t="s">
        <v>149</v>
      </c>
      <c r="D144" s="198"/>
      <c r="E144" s="199">
        <v>24</v>
      </c>
      <c r="G144" s="213">
        <v>23</v>
      </c>
      <c r="H144" s="213">
        <f t="shared" si="16"/>
        <v>1</v>
      </c>
      <c r="I144" s="214">
        <f t="shared" si="17"/>
        <v>104.34782608695652</v>
      </c>
      <c r="K144" s="252"/>
    </row>
    <row r="145" spans="1:11" x14ac:dyDescent="0.3">
      <c r="A145" s="404"/>
      <c r="B145" s="404"/>
      <c r="C145" s="197" t="s">
        <v>150</v>
      </c>
      <c r="D145" s="198"/>
      <c r="E145" s="199">
        <v>0</v>
      </c>
      <c r="G145" s="213">
        <v>0</v>
      </c>
      <c r="H145" s="213">
        <f t="shared" ref="H145:H176" si="18">E145-G145</f>
        <v>0</v>
      </c>
      <c r="I145" s="214" t="str">
        <f t="shared" ref="I145:I176" si="19">IFERROR(E145/G145*100,"-")</f>
        <v>-</v>
      </c>
      <c r="K145" s="252"/>
    </row>
    <row r="146" spans="1:11" x14ac:dyDescent="0.3">
      <c r="A146" s="404"/>
      <c r="B146" s="404"/>
      <c r="C146" s="197" t="s">
        <v>151</v>
      </c>
      <c r="D146" s="198"/>
      <c r="E146" s="199">
        <v>0</v>
      </c>
      <c r="G146" s="213">
        <v>0</v>
      </c>
      <c r="H146" s="213">
        <f t="shared" si="18"/>
        <v>0</v>
      </c>
      <c r="I146" s="214" t="str">
        <f t="shared" si="19"/>
        <v>-</v>
      </c>
      <c r="K146" s="252"/>
    </row>
    <row r="147" spans="1:11" x14ac:dyDescent="0.3">
      <c r="A147" s="404"/>
      <c r="B147" s="404"/>
      <c r="C147" s="197" t="s">
        <v>152</v>
      </c>
      <c r="D147" s="198"/>
      <c r="E147" s="199">
        <v>0</v>
      </c>
      <c r="G147" s="213">
        <v>0</v>
      </c>
      <c r="H147" s="213">
        <f t="shared" si="18"/>
        <v>0</v>
      </c>
      <c r="I147" s="214" t="str">
        <f t="shared" si="19"/>
        <v>-</v>
      </c>
      <c r="K147" s="252"/>
    </row>
    <row r="148" spans="1:11" x14ac:dyDescent="0.3">
      <c r="A148" s="404"/>
      <c r="B148" s="404"/>
      <c r="C148" s="197" t="s">
        <v>153</v>
      </c>
      <c r="D148" s="198"/>
      <c r="E148" s="199">
        <v>0</v>
      </c>
      <c r="G148" s="213">
        <v>0</v>
      </c>
      <c r="H148" s="213">
        <f t="shared" si="18"/>
        <v>0</v>
      </c>
      <c r="I148" s="214" t="str">
        <f t="shared" si="19"/>
        <v>-</v>
      </c>
      <c r="K148" s="252"/>
    </row>
    <row r="149" spans="1:11" x14ac:dyDescent="0.3">
      <c r="A149" s="404"/>
      <c r="B149" s="404"/>
      <c r="C149" s="197" t="s">
        <v>676</v>
      </c>
      <c r="D149" s="198"/>
      <c r="E149" s="199">
        <v>0</v>
      </c>
      <c r="G149" s="213">
        <v>0</v>
      </c>
      <c r="H149" s="213">
        <f t="shared" si="18"/>
        <v>0</v>
      </c>
      <c r="I149" s="214" t="str">
        <f t="shared" si="19"/>
        <v>-</v>
      </c>
      <c r="K149" s="252"/>
    </row>
    <row r="150" spans="1:11" x14ac:dyDescent="0.3">
      <c r="A150" s="404"/>
      <c r="B150" s="404"/>
      <c r="C150" s="197" t="s">
        <v>677</v>
      </c>
      <c r="D150" s="198"/>
      <c r="E150" s="199">
        <v>0</v>
      </c>
      <c r="G150" s="213">
        <v>0</v>
      </c>
      <c r="H150" s="213">
        <f t="shared" si="18"/>
        <v>0</v>
      </c>
      <c r="I150" s="214" t="str">
        <f t="shared" si="19"/>
        <v>-</v>
      </c>
      <c r="K150" s="252"/>
    </row>
    <row r="151" spans="1:11" x14ac:dyDescent="0.3">
      <c r="A151" s="404"/>
      <c r="B151" s="404"/>
      <c r="C151" s="200" t="s">
        <v>85</v>
      </c>
      <c r="D151" s="193"/>
      <c r="E151" s="100"/>
      <c r="G151" s="213"/>
      <c r="H151" s="213"/>
      <c r="I151" s="214"/>
      <c r="K151" s="252"/>
    </row>
    <row r="152" spans="1:11" x14ac:dyDescent="0.3">
      <c r="A152" s="404"/>
      <c r="B152" s="404"/>
      <c r="C152" s="197" t="s">
        <v>154</v>
      </c>
      <c r="D152" s="198"/>
      <c r="E152" s="199">
        <v>21.29</v>
      </c>
      <c r="G152" s="213">
        <v>21.62</v>
      </c>
      <c r="H152" s="213">
        <f t="shared" si="18"/>
        <v>-0.33000000000000185</v>
      </c>
      <c r="I152" s="214">
        <f t="shared" si="19"/>
        <v>98.473635522664196</v>
      </c>
      <c r="K152" s="252"/>
    </row>
    <row r="153" spans="1:11" x14ac:dyDescent="0.3">
      <c r="A153" s="404"/>
      <c r="B153" s="404"/>
      <c r="C153" s="197" t="s">
        <v>155</v>
      </c>
      <c r="D153" s="198"/>
      <c r="E153" s="199">
        <v>0</v>
      </c>
      <c r="G153" s="213">
        <v>0</v>
      </c>
      <c r="H153" s="213">
        <f t="shared" si="18"/>
        <v>0</v>
      </c>
      <c r="I153" s="214" t="str">
        <f t="shared" si="19"/>
        <v>-</v>
      </c>
      <c r="K153" s="252"/>
    </row>
    <row r="154" spans="1:11" x14ac:dyDescent="0.3">
      <c r="A154" s="404"/>
      <c r="B154" s="404"/>
      <c r="C154" s="200" t="s">
        <v>86</v>
      </c>
      <c r="D154" s="193"/>
      <c r="E154" s="100"/>
      <c r="G154" s="213"/>
      <c r="H154" s="213"/>
      <c r="I154" s="214"/>
      <c r="K154" s="252"/>
    </row>
    <row r="155" spans="1:11" x14ac:dyDescent="0.3">
      <c r="A155" s="404"/>
      <c r="B155" s="404"/>
      <c r="C155" s="197" t="s">
        <v>156</v>
      </c>
      <c r="D155" s="198"/>
      <c r="E155" s="199">
        <v>274.97000000000003</v>
      </c>
      <c r="G155" s="213">
        <v>228.42</v>
      </c>
      <c r="H155" s="213">
        <f t="shared" si="18"/>
        <v>46.55000000000004</v>
      </c>
      <c r="I155" s="214">
        <f t="shared" si="19"/>
        <v>120.37912617108837</v>
      </c>
      <c r="K155" s="252"/>
    </row>
    <row r="156" spans="1:11" x14ac:dyDescent="0.3">
      <c r="A156" s="404"/>
      <c r="B156" s="404"/>
      <c r="C156" s="197" t="s">
        <v>157</v>
      </c>
      <c r="D156" s="198"/>
      <c r="E156" s="199">
        <v>228.36</v>
      </c>
      <c r="G156" s="213">
        <v>201.62</v>
      </c>
      <c r="H156" s="213">
        <f t="shared" si="18"/>
        <v>26.740000000000009</v>
      </c>
      <c r="I156" s="214">
        <f t="shared" si="19"/>
        <v>113.26257315742487</v>
      </c>
      <c r="K156" s="252"/>
    </row>
    <row r="157" spans="1:11" x14ac:dyDescent="0.3">
      <c r="A157" s="404"/>
      <c r="B157" s="404"/>
      <c r="C157" s="200" t="s">
        <v>87</v>
      </c>
      <c r="D157" s="193"/>
      <c r="E157" s="100"/>
      <c r="G157" s="213"/>
      <c r="H157" s="213"/>
      <c r="I157" s="214"/>
      <c r="K157" s="252"/>
    </row>
    <row r="158" spans="1:11" x14ac:dyDescent="0.3">
      <c r="A158" s="404"/>
      <c r="B158" s="404"/>
      <c r="C158" s="197" t="s">
        <v>158</v>
      </c>
      <c r="D158" s="198"/>
      <c r="E158" s="199">
        <v>35.28</v>
      </c>
      <c r="G158" s="213">
        <v>37.295400000000001</v>
      </c>
      <c r="H158" s="213">
        <f t="shared" si="18"/>
        <v>-2.0153999999999996</v>
      </c>
      <c r="I158" s="214">
        <f t="shared" si="19"/>
        <v>94.596116411139178</v>
      </c>
      <c r="K158" s="252"/>
    </row>
    <row r="159" spans="1:11" x14ac:dyDescent="0.3">
      <c r="A159" s="404"/>
      <c r="B159" s="404"/>
      <c r="C159" s="197" t="s">
        <v>159</v>
      </c>
      <c r="D159" s="198"/>
      <c r="E159" s="199">
        <v>29.7</v>
      </c>
      <c r="G159" s="213">
        <v>28.572759999999995</v>
      </c>
      <c r="H159" s="213">
        <f t="shared" si="18"/>
        <v>1.127240000000004</v>
      </c>
      <c r="I159" s="214">
        <f t="shared" si="19"/>
        <v>103.94515615572315</v>
      </c>
      <c r="K159" s="252"/>
    </row>
    <row r="160" spans="1:11" x14ac:dyDescent="0.3">
      <c r="A160" s="404"/>
      <c r="B160" s="404"/>
      <c r="C160" s="200" t="s">
        <v>88</v>
      </c>
      <c r="D160" s="193"/>
      <c r="E160" s="100"/>
      <c r="G160" s="213"/>
      <c r="H160" s="213"/>
      <c r="I160" s="214"/>
      <c r="K160" s="252"/>
    </row>
    <row r="161" spans="1:11" x14ac:dyDescent="0.3">
      <c r="A161" s="404"/>
      <c r="B161" s="404"/>
      <c r="C161" s="197" t="s">
        <v>160</v>
      </c>
      <c r="D161" s="198"/>
      <c r="E161" s="199">
        <v>35</v>
      </c>
      <c r="G161" s="213">
        <v>35</v>
      </c>
      <c r="H161" s="213">
        <f t="shared" si="18"/>
        <v>0</v>
      </c>
      <c r="I161" s="214">
        <f t="shared" si="19"/>
        <v>100</v>
      </c>
      <c r="K161" s="252"/>
    </row>
    <row r="162" spans="1:11" x14ac:dyDescent="0.3">
      <c r="A162" s="404"/>
      <c r="B162" s="404"/>
      <c r="C162" s="197" t="s">
        <v>161</v>
      </c>
      <c r="D162" s="198"/>
      <c r="E162" s="199">
        <v>120</v>
      </c>
      <c r="G162" s="213">
        <v>120</v>
      </c>
      <c r="H162" s="213">
        <f t="shared" si="18"/>
        <v>0</v>
      </c>
      <c r="I162" s="214">
        <f t="shared" si="19"/>
        <v>100</v>
      </c>
      <c r="K162" s="252"/>
    </row>
    <row r="163" spans="1:11" x14ac:dyDescent="0.3">
      <c r="A163" s="404"/>
      <c r="B163" s="404"/>
      <c r="C163" s="200" t="s">
        <v>89</v>
      </c>
      <c r="D163" s="193"/>
      <c r="E163" s="100"/>
      <c r="G163" s="213"/>
      <c r="H163" s="213"/>
      <c r="I163" s="214"/>
      <c r="K163" s="252"/>
    </row>
    <row r="164" spans="1:11" x14ac:dyDescent="0.3">
      <c r="A164" s="404"/>
      <c r="B164" s="404"/>
      <c r="C164" s="197" t="s">
        <v>162</v>
      </c>
      <c r="D164" s="198"/>
      <c r="E164" s="199">
        <v>70</v>
      </c>
      <c r="G164" s="213">
        <v>70</v>
      </c>
      <c r="H164" s="213">
        <f t="shared" si="18"/>
        <v>0</v>
      </c>
      <c r="I164" s="214">
        <f t="shared" si="19"/>
        <v>100</v>
      </c>
      <c r="K164" s="252"/>
    </row>
    <row r="165" spans="1:11" x14ac:dyDescent="0.3">
      <c r="A165" s="404"/>
      <c r="B165" s="404"/>
      <c r="C165" s="197" t="s">
        <v>163</v>
      </c>
      <c r="D165" s="198"/>
      <c r="E165" s="199">
        <v>35</v>
      </c>
      <c r="G165" s="213">
        <v>35</v>
      </c>
      <c r="H165" s="213">
        <f t="shared" si="18"/>
        <v>0</v>
      </c>
      <c r="I165" s="214">
        <f t="shared" si="19"/>
        <v>100</v>
      </c>
      <c r="K165" s="252"/>
    </row>
    <row r="166" spans="1:11" x14ac:dyDescent="0.3">
      <c r="A166" s="404"/>
      <c r="B166" s="404"/>
      <c r="C166" s="200" t="s">
        <v>90</v>
      </c>
      <c r="D166" s="193"/>
      <c r="E166" s="100"/>
      <c r="G166" s="213"/>
      <c r="H166" s="213"/>
      <c r="I166" s="214"/>
      <c r="K166" s="252"/>
    </row>
    <row r="167" spans="1:11" x14ac:dyDescent="0.3">
      <c r="A167" s="404"/>
      <c r="B167" s="404"/>
      <c r="C167" s="197" t="s">
        <v>164</v>
      </c>
      <c r="D167" s="204"/>
      <c r="E167" s="205">
        <v>86.95</v>
      </c>
      <c r="G167" s="213">
        <v>86</v>
      </c>
      <c r="H167" s="213">
        <f t="shared" si="18"/>
        <v>0.95000000000000284</v>
      </c>
      <c r="I167" s="214">
        <f t="shared" si="19"/>
        <v>101.1046511627907</v>
      </c>
      <c r="K167" s="252"/>
    </row>
    <row r="168" spans="1:11" x14ac:dyDescent="0.3">
      <c r="A168" s="404"/>
      <c r="B168" s="404"/>
      <c r="C168" s="197" t="s">
        <v>165</v>
      </c>
      <c r="D168" s="204"/>
      <c r="E168" s="205">
        <v>85.94</v>
      </c>
      <c r="G168" s="213">
        <v>85</v>
      </c>
      <c r="H168" s="213">
        <f t="shared" si="18"/>
        <v>0.93999999999999773</v>
      </c>
      <c r="I168" s="214">
        <f t="shared" si="19"/>
        <v>101.10588235294118</v>
      </c>
      <c r="K168" s="252"/>
    </row>
    <row r="169" spans="1:11" x14ac:dyDescent="0.3">
      <c r="A169" s="404"/>
      <c r="B169" s="404"/>
      <c r="C169" s="200" t="s">
        <v>91</v>
      </c>
      <c r="D169" s="193"/>
      <c r="E169" s="100"/>
      <c r="G169" s="213"/>
      <c r="H169" s="213"/>
      <c r="I169" s="214"/>
      <c r="K169" s="252"/>
    </row>
    <row r="170" spans="1:11" x14ac:dyDescent="0.3">
      <c r="A170" s="404"/>
      <c r="B170" s="404"/>
      <c r="C170" s="209" t="s">
        <v>166</v>
      </c>
      <c r="D170" s="198"/>
      <c r="E170" s="199">
        <v>0</v>
      </c>
      <c r="G170" s="213">
        <v>0</v>
      </c>
      <c r="H170" s="213">
        <f t="shared" si="18"/>
        <v>0</v>
      </c>
      <c r="I170" s="214" t="str">
        <f t="shared" si="19"/>
        <v>-</v>
      </c>
      <c r="K170" s="252"/>
    </row>
    <row r="171" spans="1:11" x14ac:dyDescent="0.3">
      <c r="A171" s="404"/>
      <c r="B171" s="404"/>
      <c r="C171" s="209" t="s">
        <v>167</v>
      </c>
      <c r="D171" s="198"/>
      <c r="E171" s="199">
        <v>18</v>
      </c>
      <c r="G171" s="213">
        <v>18</v>
      </c>
      <c r="H171" s="213">
        <f t="shared" si="18"/>
        <v>0</v>
      </c>
      <c r="I171" s="214">
        <f t="shared" si="19"/>
        <v>100</v>
      </c>
      <c r="K171" s="252"/>
    </row>
    <row r="172" spans="1:11" x14ac:dyDescent="0.3">
      <c r="A172" s="404"/>
      <c r="B172" s="404"/>
      <c r="C172" s="209" t="s">
        <v>168</v>
      </c>
      <c r="D172" s="198"/>
      <c r="E172" s="199">
        <v>70</v>
      </c>
      <c r="G172" s="213">
        <v>70</v>
      </c>
      <c r="H172" s="213">
        <f t="shared" si="18"/>
        <v>0</v>
      </c>
      <c r="I172" s="214">
        <f t="shared" si="19"/>
        <v>100</v>
      </c>
      <c r="K172" s="252"/>
    </row>
    <row r="173" spans="1:11" x14ac:dyDescent="0.3">
      <c r="A173" s="404"/>
      <c r="B173" s="404"/>
      <c r="C173" s="209" t="s">
        <v>169</v>
      </c>
      <c r="D173" s="198"/>
      <c r="E173" s="199">
        <v>41</v>
      </c>
      <c r="G173" s="213">
        <v>41</v>
      </c>
      <c r="H173" s="213">
        <f t="shared" si="18"/>
        <v>0</v>
      </c>
      <c r="I173" s="214">
        <f t="shared" si="19"/>
        <v>100</v>
      </c>
      <c r="K173" s="252"/>
    </row>
    <row r="174" spans="1:11" x14ac:dyDescent="0.3">
      <c r="A174" s="404"/>
      <c r="B174" s="404"/>
      <c r="C174" s="192" t="s">
        <v>205</v>
      </c>
      <c r="D174" s="193"/>
      <c r="E174" s="194"/>
      <c r="G174" s="213"/>
      <c r="H174" s="213"/>
      <c r="I174" s="214"/>
      <c r="K174" s="252"/>
    </row>
    <row r="175" spans="1:11" x14ac:dyDescent="0.3">
      <c r="A175" s="404"/>
      <c r="B175" s="404"/>
      <c r="C175" s="209" t="s">
        <v>206</v>
      </c>
      <c r="D175" s="61" t="s">
        <v>33</v>
      </c>
      <c r="E175" s="205">
        <v>200</v>
      </c>
      <c r="G175" s="213">
        <v>200</v>
      </c>
      <c r="H175" s="213">
        <f t="shared" si="18"/>
        <v>0</v>
      </c>
      <c r="I175" s="214">
        <f t="shared" si="19"/>
        <v>100</v>
      </c>
      <c r="K175" s="252"/>
    </row>
    <row r="176" spans="1:11" x14ac:dyDescent="0.3">
      <c r="A176" s="405"/>
      <c r="B176" s="405"/>
      <c r="C176" s="209" t="s">
        <v>207</v>
      </c>
      <c r="D176" s="61" t="s">
        <v>208</v>
      </c>
      <c r="E176" s="205">
        <v>330</v>
      </c>
      <c r="G176" s="213">
        <v>330</v>
      </c>
      <c r="H176" s="213">
        <f t="shared" si="18"/>
        <v>0</v>
      </c>
      <c r="I176" s="214">
        <f t="shared" si="19"/>
        <v>100</v>
      </c>
      <c r="K176" s="252"/>
    </row>
    <row r="177" spans="1:11" x14ac:dyDescent="0.3">
      <c r="K177" s="252"/>
    </row>
    <row r="178" spans="1:11" x14ac:dyDescent="0.3">
      <c r="K178" s="252"/>
    </row>
    <row r="179" spans="1:11" s="59" customFormat="1" x14ac:dyDescent="0.3">
      <c r="B179" s="69"/>
      <c r="C179" s="69"/>
      <c r="D179" s="70"/>
      <c r="E179" s="71"/>
      <c r="G179" s="215"/>
      <c r="H179" s="215"/>
      <c r="I179" s="215"/>
      <c r="J179" s="221"/>
      <c r="K179" s="252"/>
    </row>
    <row r="180" spans="1:11" x14ac:dyDescent="0.3">
      <c r="D180" s="70" t="s">
        <v>343</v>
      </c>
      <c r="K180" s="252"/>
    </row>
    <row r="181" spans="1:11" x14ac:dyDescent="0.3">
      <c r="D181" s="70" t="s">
        <v>344</v>
      </c>
      <c r="K181" s="252"/>
    </row>
    <row r="182" spans="1:11" s="59" customFormat="1" ht="36.75" customHeight="1" x14ac:dyDescent="0.3">
      <c r="A182" s="379"/>
      <c r="B182" s="379"/>
      <c r="C182" s="379"/>
      <c r="D182" s="379"/>
      <c r="E182" s="379"/>
      <c r="G182" s="215"/>
      <c r="H182" s="215"/>
      <c r="I182" s="215"/>
      <c r="J182" s="221"/>
      <c r="K182" s="252"/>
    </row>
    <row r="183" spans="1:11" x14ac:dyDescent="0.3">
      <c r="K183" s="252"/>
    </row>
    <row r="184" spans="1:11" x14ac:dyDescent="0.3">
      <c r="K184" s="252"/>
    </row>
    <row r="185" spans="1:11" x14ac:dyDescent="0.3">
      <c r="K185" s="252"/>
    </row>
    <row r="186" spans="1:11" x14ac:dyDescent="0.3">
      <c r="K186" s="252"/>
    </row>
    <row r="187" spans="1:11" x14ac:dyDescent="0.3">
      <c r="K187" s="252"/>
    </row>
    <row r="188" spans="1:11" x14ac:dyDescent="0.3">
      <c r="A188" s="378"/>
      <c r="B188" s="378"/>
      <c r="C188" s="378"/>
      <c r="D188" s="80"/>
      <c r="E188" s="80"/>
    </row>
    <row r="189" spans="1:11" x14ac:dyDescent="0.3">
      <c r="A189" s="210"/>
      <c r="B189" s="210"/>
      <c r="C189" s="210"/>
      <c r="D189" s="210"/>
      <c r="E189" s="210"/>
    </row>
    <row r="191" spans="1:11" s="59" customFormat="1" x14ac:dyDescent="0.3">
      <c r="A191" s="210"/>
      <c r="B191" s="211"/>
      <c r="C191" s="211"/>
      <c r="D191" s="211"/>
      <c r="E191" s="211"/>
      <c r="G191" s="215"/>
      <c r="H191" s="215"/>
      <c r="I191" s="215"/>
      <c r="J191" s="221"/>
    </row>
  </sheetData>
  <customSheetViews>
    <customSheetView guid="{839003FA-3055-4E28-826D-0A2EF77DACBD}" scale="70" showPageBreaks="1" fitToPage="1" printArea="1" view="pageBreakPreview" topLeftCell="A64">
      <selection activeCell="C77" sqref="C77"/>
      <rowBreaks count="3" manualBreakCount="3">
        <brk id="65" max="4" man="1"/>
        <brk id="74" max="16383" man="1"/>
        <brk id="135" max="4" man="1"/>
      </rowBreaks>
      <pageMargins left="0.74803149606299213" right="0.74803149606299213" top="0.98425196850393704" bottom="0.98425196850393704" header="0" footer="0"/>
      <printOptions horizontalCentered="1"/>
      <pageSetup paperSize="9" scale="59" fitToHeight="3" orientation="portrait" r:id="rId1"/>
      <headerFooter alignWithMargins="0"/>
    </customSheetView>
  </customSheetViews>
  <mergeCells count="45">
    <mergeCell ref="G5:G6"/>
    <mergeCell ref="B7:B18"/>
    <mergeCell ref="A1:E1"/>
    <mergeCell ref="A5:B5"/>
    <mergeCell ref="D5:D6"/>
    <mergeCell ref="E5:E6"/>
    <mergeCell ref="A6:B6"/>
    <mergeCell ref="A7:A45"/>
    <mergeCell ref="B19:B45"/>
    <mergeCell ref="C16:C17"/>
    <mergeCell ref="C7:C9"/>
    <mergeCell ref="C10:C12"/>
    <mergeCell ref="C13:C15"/>
    <mergeCell ref="J5:J6"/>
    <mergeCell ref="C61:C62"/>
    <mergeCell ref="C67:C68"/>
    <mergeCell ref="C63:C64"/>
    <mergeCell ref="C37:C39"/>
    <mergeCell ref="C40:C42"/>
    <mergeCell ref="C55:C56"/>
    <mergeCell ref="C22:C24"/>
    <mergeCell ref="C19:C21"/>
    <mergeCell ref="C43:C45"/>
    <mergeCell ref="C34:C36"/>
    <mergeCell ref="H5:H6"/>
    <mergeCell ref="I5:I6"/>
    <mergeCell ref="C25:C27"/>
    <mergeCell ref="C28:C30"/>
    <mergeCell ref="C31:C33"/>
    <mergeCell ref="A188:C188"/>
    <mergeCell ref="A47:A74"/>
    <mergeCell ref="B47:B74"/>
    <mergeCell ref="A182:E182"/>
    <mergeCell ref="B78:B176"/>
    <mergeCell ref="A78:A176"/>
    <mergeCell ref="C69:C70"/>
    <mergeCell ref="C73:C74"/>
    <mergeCell ref="C71:C72"/>
    <mergeCell ref="C65:C66"/>
    <mergeCell ref="C47:C48"/>
    <mergeCell ref="C49:C50"/>
    <mergeCell ref="C51:C52"/>
    <mergeCell ref="C53:C54"/>
    <mergeCell ref="C57:C58"/>
    <mergeCell ref="C59:C60"/>
  </mergeCells>
  <phoneticPr fontId="2" type="noConversion"/>
  <printOptions horizontalCentered="1"/>
  <pageMargins left="0.35433070866141736" right="0.35433070866141736" top="0.98425196850393704" bottom="0.98425196850393704" header="0" footer="0"/>
  <pageSetup paperSize="9" scale="79" fitToHeight="4" orientation="portrait" r:id="rId2"/>
  <headerFooter alignWithMargins="0"/>
  <rowBreaks count="3" manualBreakCount="3">
    <brk id="45" max="5" man="1"/>
    <brk id="86" max="5" man="1"/>
    <brk id="135" max="5" man="1"/>
  </rowBreaks>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K75"/>
  <sheetViews>
    <sheetView view="pageBreakPreview" zoomScale="70" zoomScaleNormal="66" zoomScaleSheetLayoutView="70" workbookViewId="0">
      <selection activeCell="C71" sqref="C71"/>
    </sheetView>
  </sheetViews>
  <sheetFormatPr defaultColWidth="9.109375" defaultRowHeight="17.399999999999999" x14ac:dyDescent="0.3"/>
  <cols>
    <col min="1" max="1" width="9.109375" style="59"/>
    <col min="2" max="2" width="9.109375" style="69"/>
    <col min="3" max="3" width="79.33203125" style="69" customWidth="1"/>
    <col min="4" max="4" width="25.6640625" style="70" customWidth="1"/>
    <col min="5" max="5" width="25.6640625" style="71" customWidth="1"/>
    <col min="6" max="6" width="2.44140625" style="68" hidden="1" customWidth="1"/>
    <col min="7" max="9" width="18.88671875" style="216" hidden="1" customWidth="1"/>
    <col min="10" max="10" width="13" style="223" hidden="1" customWidth="1"/>
    <col min="11" max="11" width="9.109375" style="68" hidden="1" customWidth="1"/>
    <col min="12" max="16384" width="9.109375" style="68"/>
  </cols>
  <sheetData>
    <row r="1" spans="1:10" s="81" customFormat="1" ht="69.75" customHeight="1" x14ac:dyDescent="0.4">
      <c r="A1" s="389" t="s">
        <v>348</v>
      </c>
      <c r="B1" s="390"/>
      <c r="C1" s="390"/>
      <c r="D1" s="390"/>
      <c r="E1" s="390"/>
      <c r="G1" s="217"/>
      <c r="H1" s="217"/>
      <c r="I1" s="217"/>
      <c r="J1" s="222"/>
    </row>
    <row r="2" spans="1:10" s="81" customFormat="1" ht="20.100000000000001" customHeight="1" x14ac:dyDescent="0.4">
      <c r="A2" s="55"/>
      <c r="B2" s="3"/>
      <c r="C2" s="3"/>
      <c r="D2" s="3"/>
      <c r="E2" s="3"/>
      <c r="G2" s="217"/>
      <c r="H2" s="217"/>
      <c r="I2" s="217"/>
      <c r="J2" s="222"/>
    </row>
    <row r="3" spans="1:10" s="81" customFormat="1" ht="20.100000000000001" customHeight="1" x14ac:dyDescent="0.4">
      <c r="A3" s="56" t="s">
        <v>663</v>
      </c>
      <c r="B3" s="3"/>
      <c r="C3" s="3"/>
      <c r="D3" s="3"/>
      <c r="E3" s="3"/>
      <c r="G3" s="217"/>
      <c r="H3" s="217"/>
      <c r="I3" s="217"/>
      <c r="J3" s="222"/>
    </row>
    <row r="4" spans="1:10" s="81" customFormat="1" ht="20.100000000000001" customHeight="1" x14ac:dyDescent="0.4">
      <c r="A4" s="55"/>
      <c r="B4" s="3"/>
      <c r="C4" s="3"/>
      <c r="D4" s="3"/>
      <c r="E4" s="57"/>
      <c r="G4" s="217"/>
      <c r="H4" s="217"/>
      <c r="I4" s="217"/>
      <c r="J4" s="222"/>
    </row>
    <row r="5" spans="1:10" ht="35.1" customHeight="1" x14ac:dyDescent="0.3">
      <c r="A5" s="391" t="s">
        <v>187</v>
      </c>
      <c r="B5" s="391"/>
      <c r="C5" s="58" t="s">
        <v>188</v>
      </c>
      <c r="D5" s="392" t="s">
        <v>26</v>
      </c>
      <c r="E5" s="393" t="s">
        <v>27</v>
      </c>
      <c r="G5" s="376" t="s">
        <v>349</v>
      </c>
      <c r="H5" s="376" t="s">
        <v>277</v>
      </c>
      <c r="I5" s="376" t="s">
        <v>278</v>
      </c>
      <c r="J5" s="376" t="s">
        <v>297</v>
      </c>
    </row>
    <row r="6" spans="1:10" ht="37.950000000000003" customHeight="1" x14ac:dyDescent="0.3">
      <c r="A6" s="394" t="s">
        <v>4</v>
      </c>
      <c r="B6" s="395"/>
      <c r="C6" s="60" t="s">
        <v>32</v>
      </c>
      <c r="D6" s="392"/>
      <c r="E6" s="393"/>
      <c r="G6" s="376"/>
      <c r="H6" s="376"/>
      <c r="I6" s="376"/>
      <c r="J6" s="376" t="s">
        <v>297</v>
      </c>
    </row>
    <row r="7" spans="1:10" ht="17.399999999999999" customHeight="1" x14ac:dyDescent="0.3">
      <c r="A7" s="396"/>
      <c r="B7" s="418" t="s">
        <v>28</v>
      </c>
      <c r="C7" s="380" t="s">
        <v>570</v>
      </c>
      <c r="D7" s="82" t="s">
        <v>42</v>
      </c>
      <c r="E7" s="131">
        <v>2396</v>
      </c>
      <c r="G7" s="218">
        <v>2370</v>
      </c>
      <c r="H7" s="213">
        <f>E7-G7</f>
        <v>26</v>
      </c>
      <c r="I7" s="214">
        <f>IFERROR(E7/G7*100,"-")</f>
        <v>101.0970464135021</v>
      </c>
      <c r="J7" s="227">
        <f>E7/60</f>
        <v>39.93333333333333</v>
      </c>
    </row>
    <row r="8" spans="1:10" ht="17.399999999999999" customHeight="1" x14ac:dyDescent="0.3">
      <c r="A8" s="397"/>
      <c r="B8" s="419"/>
      <c r="C8" s="382"/>
      <c r="D8" s="82" t="s">
        <v>43</v>
      </c>
      <c r="E8" s="131">
        <v>2396</v>
      </c>
      <c r="G8" s="218">
        <v>2370</v>
      </c>
      <c r="H8" s="213">
        <f t="shared" ref="H8:H62" si="0">E8-G8</f>
        <v>26</v>
      </c>
      <c r="I8" s="214">
        <f t="shared" ref="I8:I60" si="1">IFERROR(E8/G8*100,"-")</f>
        <v>101.0970464135021</v>
      </c>
      <c r="J8" s="227">
        <f t="shared" ref="J8:J56" si="2">E8/60</f>
        <v>39.93333333333333</v>
      </c>
    </row>
    <row r="9" spans="1:10" ht="17.399999999999999" customHeight="1" x14ac:dyDescent="0.3">
      <c r="A9" s="397"/>
      <c r="B9" s="419"/>
      <c r="C9" s="382"/>
      <c r="D9" s="82" t="s">
        <v>44</v>
      </c>
      <c r="E9" s="131">
        <v>2972</v>
      </c>
      <c r="G9" s="218">
        <v>2940</v>
      </c>
      <c r="H9" s="213">
        <f t="shared" si="0"/>
        <v>32</v>
      </c>
      <c r="I9" s="214">
        <f t="shared" si="1"/>
        <v>101.08843537414967</v>
      </c>
      <c r="J9" s="227">
        <f t="shared" si="2"/>
        <v>49.533333333333331</v>
      </c>
    </row>
    <row r="10" spans="1:10" ht="17.399999999999999" customHeight="1" x14ac:dyDescent="0.3">
      <c r="A10" s="397"/>
      <c r="B10" s="419"/>
      <c r="C10" s="382"/>
      <c r="D10" s="1" t="s">
        <v>45</v>
      </c>
      <c r="E10" s="131">
        <v>2900</v>
      </c>
      <c r="G10" s="218">
        <v>2870</v>
      </c>
      <c r="H10" s="213">
        <f t="shared" si="0"/>
        <v>30</v>
      </c>
      <c r="I10" s="214">
        <f t="shared" si="1"/>
        <v>101.04529616724737</v>
      </c>
      <c r="J10" s="227">
        <f t="shared" si="2"/>
        <v>48.333333333333336</v>
      </c>
    </row>
    <row r="11" spans="1:10" ht="17.399999999999999" customHeight="1" x14ac:dyDescent="0.3">
      <c r="A11" s="397"/>
      <c r="B11" s="419"/>
      <c r="C11" s="382"/>
      <c r="D11" s="82" t="s">
        <v>46</v>
      </c>
      <c r="E11" s="131">
        <v>2900</v>
      </c>
      <c r="G11" s="218">
        <v>2870</v>
      </c>
      <c r="H11" s="213">
        <f t="shared" si="0"/>
        <v>30</v>
      </c>
      <c r="I11" s="214">
        <f t="shared" si="1"/>
        <v>101.04529616724737</v>
      </c>
      <c r="J11" s="227">
        <f t="shared" si="2"/>
        <v>48.333333333333336</v>
      </c>
    </row>
    <row r="12" spans="1:10" ht="17.399999999999999" customHeight="1" x14ac:dyDescent="0.3">
      <c r="A12" s="397"/>
      <c r="B12" s="420"/>
      <c r="C12" s="381"/>
      <c r="D12" s="82" t="s">
        <v>47</v>
      </c>
      <c r="E12" s="131">
        <v>3225</v>
      </c>
      <c r="G12" s="218">
        <v>3190</v>
      </c>
      <c r="H12" s="213">
        <f t="shared" si="0"/>
        <v>35</v>
      </c>
      <c r="I12" s="214">
        <f t="shared" si="1"/>
        <v>101.09717868338556</v>
      </c>
      <c r="J12" s="227">
        <f t="shared" si="2"/>
        <v>53.75</v>
      </c>
    </row>
    <row r="13" spans="1:10" ht="17.399999999999999" customHeight="1" x14ac:dyDescent="0.3">
      <c r="A13" s="397"/>
      <c r="B13" s="396" t="s">
        <v>29</v>
      </c>
      <c r="C13" s="410" t="s">
        <v>571</v>
      </c>
      <c r="D13" s="82" t="s">
        <v>33</v>
      </c>
      <c r="E13" s="131">
        <v>2396</v>
      </c>
      <c r="G13" s="218">
        <v>2370</v>
      </c>
      <c r="H13" s="213">
        <f t="shared" si="0"/>
        <v>26</v>
      </c>
      <c r="I13" s="214">
        <f t="shared" si="1"/>
        <v>101.0970464135021</v>
      </c>
      <c r="J13" s="227">
        <f t="shared" si="2"/>
        <v>39.93333333333333</v>
      </c>
    </row>
    <row r="14" spans="1:10" x14ac:dyDescent="0.3">
      <c r="A14" s="397"/>
      <c r="B14" s="397"/>
      <c r="C14" s="411"/>
      <c r="D14" s="82" t="s">
        <v>34</v>
      </c>
      <c r="E14" s="131">
        <v>2396</v>
      </c>
      <c r="G14" s="218">
        <v>2370</v>
      </c>
      <c r="H14" s="213">
        <f t="shared" si="0"/>
        <v>26</v>
      </c>
      <c r="I14" s="214">
        <f t="shared" si="1"/>
        <v>101.0970464135021</v>
      </c>
      <c r="J14" s="227">
        <f t="shared" si="2"/>
        <v>39.93333333333333</v>
      </c>
    </row>
    <row r="15" spans="1:10" x14ac:dyDescent="0.3">
      <c r="A15" s="397"/>
      <c r="B15" s="397"/>
      <c r="C15" s="412"/>
      <c r="D15" s="82" t="s">
        <v>30</v>
      </c>
      <c r="E15" s="131">
        <v>2396</v>
      </c>
      <c r="G15" s="218">
        <v>2370</v>
      </c>
      <c r="H15" s="213">
        <f t="shared" si="0"/>
        <v>26</v>
      </c>
      <c r="I15" s="214">
        <f t="shared" si="1"/>
        <v>101.0970464135021</v>
      </c>
      <c r="J15" s="227">
        <f t="shared" si="2"/>
        <v>39.93333333333333</v>
      </c>
    </row>
    <row r="16" spans="1:10" ht="36" customHeight="1" x14ac:dyDescent="0.3">
      <c r="A16" s="63"/>
      <c r="B16" s="64"/>
      <c r="C16" s="189" t="s">
        <v>35</v>
      </c>
      <c r="D16" s="66"/>
      <c r="E16" s="85"/>
      <c r="G16" s="218"/>
      <c r="H16" s="213"/>
      <c r="I16" s="214"/>
      <c r="J16" s="227"/>
    </row>
    <row r="17" spans="1:10" ht="17.399999999999999" customHeight="1" x14ac:dyDescent="0.3">
      <c r="A17" s="383"/>
      <c r="B17" s="383"/>
      <c r="C17" s="380" t="s">
        <v>383</v>
      </c>
      <c r="D17" s="1" t="s">
        <v>33</v>
      </c>
      <c r="E17" s="2">
        <v>2952.1</v>
      </c>
      <c r="G17" s="218">
        <v>2920</v>
      </c>
      <c r="H17" s="213">
        <f t="shared" ref="H17:H20" si="3">E17-G17</f>
        <v>32.099999999999909</v>
      </c>
      <c r="I17" s="214">
        <f t="shared" ref="I17:I20" si="4">IFERROR(E17/G17*100,"-")</f>
        <v>101.09931506849314</v>
      </c>
      <c r="J17" s="227">
        <f t="shared" ref="J17:J20" si="5">E17/60</f>
        <v>49.201666666666668</v>
      </c>
    </row>
    <row r="18" spans="1:10" x14ac:dyDescent="0.3">
      <c r="A18" s="384"/>
      <c r="B18" s="384"/>
      <c r="C18" s="381"/>
      <c r="D18" s="1" t="s">
        <v>34</v>
      </c>
      <c r="E18" s="2">
        <v>2952.1</v>
      </c>
      <c r="G18" s="218">
        <v>2920</v>
      </c>
      <c r="H18" s="213">
        <f t="shared" si="3"/>
        <v>32.099999999999909</v>
      </c>
      <c r="I18" s="214">
        <f t="shared" si="4"/>
        <v>101.09931506849314</v>
      </c>
      <c r="J18" s="227">
        <f t="shared" si="5"/>
        <v>49.201666666666668</v>
      </c>
    </row>
    <row r="19" spans="1:10" x14ac:dyDescent="0.3">
      <c r="A19" s="384"/>
      <c r="B19" s="384"/>
      <c r="C19" s="380" t="s">
        <v>382</v>
      </c>
      <c r="D19" s="1" t="s">
        <v>33</v>
      </c>
      <c r="E19" s="2">
        <v>2952.1</v>
      </c>
      <c r="G19" s="218">
        <v>2920</v>
      </c>
      <c r="H19" s="213">
        <f t="shared" si="3"/>
        <v>32.099999999999909</v>
      </c>
      <c r="I19" s="214">
        <f t="shared" si="4"/>
        <v>101.09931506849314</v>
      </c>
      <c r="J19" s="227">
        <f t="shared" si="5"/>
        <v>49.201666666666668</v>
      </c>
    </row>
    <row r="20" spans="1:10" x14ac:dyDescent="0.3">
      <c r="A20" s="384"/>
      <c r="B20" s="384"/>
      <c r="C20" s="381"/>
      <c r="D20" s="1" t="s">
        <v>34</v>
      </c>
      <c r="E20" s="2">
        <v>2952.1</v>
      </c>
      <c r="G20" s="218">
        <v>2920</v>
      </c>
      <c r="H20" s="213">
        <f t="shared" si="3"/>
        <v>32.099999999999909</v>
      </c>
      <c r="I20" s="214">
        <f t="shared" si="4"/>
        <v>101.09931506849314</v>
      </c>
      <c r="J20" s="227">
        <f t="shared" si="5"/>
        <v>49.201666666666668</v>
      </c>
    </row>
    <row r="21" spans="1:10" x14ac:dyDescent="0.3">
      <c r="A21" s="384"/>
      <c r="B21" s="384"/>
      <c r="C21" s="380" t="s">
        <v>381</v>
      </c>
      <c r="D21" s="1" t="s">
        <v>33</v>
      </c>
      <c r="E21" s="2">
        <v>2952.1</v>
      </c>
      <c r="G21" s="218">
        <v>2920</v>
      </c>
      <c r="H21" s="213">
        <f t="shared" si="0"/>
        <v>32.099999999999909</v>
      </c>
      <c r="I21" s="214">
        <f t="shared" si="1"/>
        <v>101.09931506849314</v>
      </c>
      <c r="J21" s="227">
        <f t="shared" si="2"/>
        <v>49.201666666666668</v>
      </c>
    </row>
    <row r="22" spans="1:10" x14ac:dyDescent="0.3">
      <c r="A22" s="384"/>
      <c r="B22" s="384"/>
      <c r="C22" s="381"/>
      <c r="D22" s="1" t="s">
        <v>34</v>
      </c>
      <c r="E22" s="2">
        <v>2952.1</v>
      </c>
      <c r="G22" s="218">
        <v>2920</v>
      </c>
      <c r="H22" s="213">
        <f t="shared" si="0"/>
        <v>32.099999999999909</v>
      </c>
      <c r="I22" s="214">
        <f t="shared" si="1"/>
        <v>101.09931506849314</v>
      </c>
      <c r="J22" s="227">
        <f t="shared" si="2"/>
        <v>49.201666666666668</v>
      </c>
    </row>
    <row r="23" spans="1:10" ht="17.399999999999999" customHeight="1" x14ac:dyDescent="0.3">
      <c r="A23" s="384"/>
      <c r="B23" s="384"/>
      <c r="C23" s="380" t="s">
        <v>395</v>
      </c>
      <c r="D23" s="1" t="s">
        <v>33</v>
      </c>
      <c r="E23" s="2">
        <v>2952.1</v>
      </c>
      <c r="G23" s="218">
        <v>2920</v>
      </c>
      <c r="H23" s="213">
        <f t="shared" ref="H23:H26" si="6">E23-G23</f>
        <v>32.099999999999909</v>
      </c>
      <c r="I23" s="214">
        <f t="shared" ref="I23:I26" si="7">IFERROR(E23/G23*100,"-")</f>
        <v>101.09931506849314</v>
      </c>
      <c r="J23" s="227">
        <f t="shared" ref="J23:J26" si="8">E23/60</f>
        <v>49.201666666666668</v>
      </c>
    </row>
    <row r="24" spans="1:10" x14ac:dyDescent="0.3">
      <c r="A24" s="384"/>
      <c r="B24" s="384"/>
      <c r="C24" s="381"/>
      <c r="D24" s="1" t="s">
        <v>34</v>
      </c>
      <c r="E24" s="2">
        <v>2952.1</v>
      </c>
      <c r="G24" s="218">
        <v>2920</v>
      </c>
      <c r="H24" s="213">
        <f t="shared" si="6"/>
        <v>32.099999999999909</v>
      </c>
      <c r="I24" s="214">
        <f t="shared" si="7"/>
        <v>101.09931506849314</v>
      </c>
      <c r="J24" s="227">
        <f t="shared" si="8"/>
        <v>49.201666666666668</v>
      </c>
    </row>
    <row r="25" spans="1:10" ht="20.25" customHeight="1" x14ac:dyDescent="0.3">
      <c r="A25" s="384"/>
      <c r="B25" s="384"/>
      <c r="C25" s="380" t="s">
        <v>396</v>
      </c>
      <c r="D25" s="1" t="s">
        <v>33</v>
      </c>
      <c r="E25" s="2">
        <v>2952.1</v>
      </c>
      <c r="G25" s="218">
        <v>2920</v>
      </c>
      <c r="H25" s="213">
        <f t="shared" si="6"/>
        <v>32.099999999999909</v>
      </c>
      <c r="I25" s="214">
        <f t="shared" si="7"/>
        <v>101.09931506849314</v>
      </c>
      <c r="J25" s="227">
        <f t="shared" si="8"/>
        <v>49.201666666666668</v>
      </c>
    </row>
    <row r="26" spans="1:10" x14ac:dyDescent="0.3">
      <c r="A26" s="384"/>
      <c r="B26" s="384"/>
      <c r="C26" s="381"/>
      <c r="D26" s="1" t="s">
        <v>34</v>
      </c>
      <c r="E26" s="2">
        <v>2952.1</v>
      </c>
      <c r="G26" s="218">
        <v>2920</v>
      </c>
      <c r="H26" s="213">
        <f t="shared" si="6"/>
        <v>32.099999999999909</v>
      </c>
      <c r="I26" s="214">
        <f t="shared" si="7"/>
        <v>101.09931506849314</v>
      </c>
      <c r="J26" s="227">
        <f t="shared" si="8"/>
        <v>49.201666666666668</v>
      </c>
    </row>
    <row r="27" spans="1:10" x14ac:dyDescent="0.3">
      <c r="A27" s="384"/>
      <c r="B27" s="384"/>
      <c r="C27" s="380" t="s">
        <v>384</v>
      </c>
      <c r="D27" s="1" t="s">
        <v>33</v>
      </c>
      <c r="E27" s="2">
        <v>2952.1</v>
      </c>
      <c r="G27" s="218">
        <v>2920</v>
      </c>
      <c r="H27" s="213">
        <f t="shared" si="0"/>
        <v>32.099999999999909</v>
      </c>
      <c r="I27" s="214">
        <f t="shared" si="1"/>
        <v>101.09931506849314</v>
      </c>
      <c r="J27" s="227">
        <f t="shared" si="2"/>
        <v>49.201666666666668</v>
      </c>
    </row>
    <row r="28" spans="1:10" x14ac:dyDescent="0.3">
      <c r="A28" s="384"/>
      <c r="B28" s="384"/>
      <c r="C28" s="381"/>
      <c r="D28" s="1" t="s">
        <v>34</v>
      </c>
      <c r="E28" s="2">
        <v>2952.1</v>
      </c>
      <c r="G28" s="218">
        <v>2920</v>
      </c>
      <c r="H28" s="213">
        <f t="shared" si="0"/>
        <v>32.099999999999909</v>
      </c>
      <c r="I28" s="214">
        <f t="shared" si="1"/>
        <v>101.09931506849314</v>
      </c>
      <c r="J28" s="227">
        <f t="shared" si="2"/>
        <v>49.201666666666668</v>
      </c>
    </row>
    <row r="29" spans="1:10" ht="17.399999999999999" customHeight="1" x14ac:dyDescent="0.3">
      <c r="A29" s="384"/>
      <c r="B29" s="384"/>
      <c r="C29" s="380" t="s">
        <v>394</v>
      </c>
      <c r="D29" s="1" t="s">
        <v>33</v>
      </c>
      <c r="E29" s="2">
        <v>2952.1</v>
      </c>
      <c r="G29" s="218">
        <v>2920</v>
      </c>
      <c r="H29" s="213">
        <f t="shared" ref="H29:H32" si="9">E29-G29</f>
        <v>32.099999999999909</v>
      </c>
      <c r="I29" s="214">
        <f t="shared" ref="I29:I32" si="10">IFERROR(E29/G29*100,"-")</f>
        <v>101.09931506849314</v>
      </c>
      <c r="J29" s="227">
        <f t="shared" ref="J29:J32" si="11">E29/60</f>
        <v>49.201666666666668</v>
      </c>
    </row>
    <row r="30" spans="1:10" x14ac:dyDescent="0.3">
      <c r="A30" s="384"/>
      <c r="B30" s="384"/>
      <c r="C30" s="381"/>
      <c r="D30" s="1" t="s">
        <v>34</v>
      </c>
      <c r="E30" s="2">
        <v>2952.1</v>
      </c>
      <c r="G30" s="218">
        <v>2920</v>
      </c>
      <c r="H30" s="213">
        <f t="shared" si="9"/>
        <v>32.099999999999909</v>
      </c>
      <c r="I30" s="214">
        <f t="shared" si="10"/>
        <v>101.09931506849314</v>
      </c>
      <c r="J30" s="227">
        <f t="shared" si="11"/>
        <v>49.201666666666668</v>
      </c>
    </row>
    <row r="31" spans="1:10" ht="17.399999999999999" customHeight="1" x14ac:dyDescent="0.3">
      <c r="A31" s="384"/>
      <c r="B31" s="384"/>
      <c r="C31" s="380" t="s">
        <v>431</v>
      </c>
      <c r="D31" s="1" t="s">
        <v>33</v>
      </c>
      <c r="E31" s="2">
        <v>2952.1</v>
      </c>
      <c r="G31" s="218">
        <v>2920</v>
      </c>
      <c r="H31" s="213">
        <f t="shared" si="9"/>
        <v>32.099999999999909</v>
      </c>
      <c r="I31" s="214">
        <f t="shared" si="10"/>
        <v>101.09931506849314</v>
      </c>
      <c r="J31" s="227">
        <f t="shared" si="11"/>
        <v>49.201666666666668</v>
      </c>
    </row>
    <row r="32" spans="1:10" x14ac:dyDescent="0.3">
      <c r="A32" s="384"/>
      <c r="B32" s="384"/>
      <c r="C32" s="381"/>
      <c r="D32" s="1" t="s">
        <v>34</v>
      </c>
      <c r="E32" s="2">
        <v>2952.1</v>
      </c>
      <c r="G32" s="218">
        <v>2920</v>
      </c>
      <c r="H32" s="213">
        <f t="shared" si="9"/>
        <v>32.099999999999909</v>
      </c>
      <c r="I32" s="214">
        <f t="shared" si="10"/>
        <v>101.09931506849314</v>
      </c>
      <c r="J32" s="227">
        <f t="shared" si="11"/>
        <v>49.201666666666668</v>
      </c>
    </row>
    <row r="33" spans="1:10" ht="17.399999999999999" customHeight="1" x14ac:dyDescent="0.3">
      <c r="A33" s="384"/>
      <c r="B33" s="384"/>
      <c r="C33" s="380" t="s">
        <v>385</v>
      </c>
      <c r="D33" s="1" t="s">
        <v>33</v>
      </c>
      <c r="E33" s="2">
        <v>2952.1</v>
      </c>
      <c r="G33" s="218">
        <v>2920</v>
      </c>
      <c r="H33" s="213">
        <f t="shared" si="0"/>
        <v>32.099999999999909</v>
      </c>
      <c r="I33" s="214">
        <f t="shared" si="1"/>
        <v>101.09931506849314</v>
      </c>
      <c r="J33" s="227">
        <f t="shared" si="2"/>
        <v>49.201666666666668</v>
      </c>
    </row>
    <row r="34" spans="1:10" x14ac:dyDescent="0.3">
      <c r="A34" s="384"/>
      <c r="B34" s="384"/>
      <c r="C34" s="381"/>
      <c r="D34" s="1" t="s">
        <v>34</v>
      </c>
      <c r="E34" s="2">
        <v>2952.1</v>
      </c>
      <c r="G34" s="218">
        <v>2920</v>
      </c>
      <c r="H34" s="213">
        <f t="shared" si="0"/>
        <v>32.099999999999909</v>
      </c>
      <c r="I34" s="214">
        <f t="shared" si="1"/>
        <v>101.09931506849314</v>
      </c>
      <c r="J34" s="227">
        <f t="shared" si="2"/>
        <v>49.201666666666668</v>
      </c>
    </row>
    <row r="35" spans="1:10" x14ac:dyDescent="0.3">
      <c r="A35" s="384"/>
      <c r="B35" s="384"/>
      <c r="C35" s="380" t="s">
        <v>386</v>
      </c>
      <c r="D35" s="1" t="s">
        <v>33</v>
      </c>
      <c r="E35" s="2">
        <v>2952.1</v>
      </c>
      <c r="G35" s="218">
        <v>2920</v>
      </c>
      <c r="H35" s="213">
        <f t="shared" si="0"/>
        <v>32.099999999999909</v>
      </c>
      <c r="I35" s="214">
        <f t="shared" si="1"/>
        <v>101.09931506849314</v>
      </c>
      <c r="J35" s="227">
        <f t="shared" si="2"/>
        <v>49.201666666666668</v>
      </c>
    </row>
    <row r="36" spans="1:10" x14ac:dyDescent="0.3">
      <c r="A36" s="384"/>
      <c r="B36" s="384"/>
      <c r="C36" s="381"/>
      <c r="D36" s="1" t="s">
        <v>34</v>
      </c>
      <c r="E36" s="2">
        <v>2952.1</v>
      </c>
      <c r="G36" s="218">
        <v>2920</v>
      </c>
      <c r="H36" s="213">
        <f t="shared" si="0"/>
        <v>32.099999999999909</v>
      </c>
      <c r="I36" s="214">
        <f t="shared" si="1"/>
        <v>101.09931506849314</v>
      </c>
      <c r="J36" s="227">
        <f t="shared" si="2"/>
        <v>49.201666666666668</v>
      </c>
    </row>
    <row r="37" spans="1:10" ht="17.399999999999999" customHeight="1" x14ac:dyDescent="0.3">
      <c r="A37" s="384"/>
      <c r="B37" s="384"/>
      <c r="C37" s="380" t="s">
        <v>387</v>
      </c>
      <c r="D37" s="1" t="s">
        <v>33</v>
      </c>
      <c r="E37" s="2">
        <v>2952.1</v>
      </c>
      <c r="G37" s="218">
        <v>2920</v>
      </c>
      <c r="H37" s="213">
        <f t="shared" si="0"/>
        <v>32.099999999999909</v>
      </c>
      <c r="I37" s="214">
        <f t="shared" si="1"/>
        <v>101.09931506849314</v>
      </c>
      <c r="J37" s="227">
        <f t="shared" si="2"/>
        <v>49.201666666666668</v>
      </c>
    </row>
    <row r="38" spans="1:10" x14ac:dyDescent="0.3">
      <c r="A38" s="384"/>
      <c r="B38" s="384"/>
      <c r="C38" s="381"/>
      <c r="D38" s="1" t="s">
        <v>34</v>
      </c>
      <c r="E38" s="2">
        <v>2952.1</v>
      </c>
      <c r="G38" s="218">
        <v>2920</v>
      </c>
      <c r="H38" s="213">
        <f t="shared" si="0"/>
        <v>32.099999999999909</v>
      </c>
      <c r="I38" s="214">
        <f t="shared" si="1"/>
        <v>101.09931506849314</v>
      </c>
      <c r="J38" s="227">
        <f t="shared" si="2"/>
        <v>49.201666666666668</v>
      </c>
    </row>
    <row r="39" spans="1:10" x14ac:dyDescent="0.3">
      <c r="A39" s="384"/>
      <c r="B39" s="384"/>
      <c r="C39" s="413" t="s">
        <v>388</v>
      </c>
      <c r="D39" s="4" t="s">
        <v>33</v>
      </c>
      <c r="E39" s="2">
        <v>2952.1</v>
      </c>
      <c r="G39" s="218">
        <v>2920</v>
      </c>
      <c r="H39" s="213">
        <f t="shared" si="0"/>
        <v>32.099999999999909</v>
      </c>
      <c r="I39" s="214">
        <f t="shared" si="1"/>
        <v>101.09931506849314</v>
      </c>
      <c r="J39" s="227">
        <f t="shared" si="2"/>
        <v>49.201666666666668</v>
      </c>
    </row>
    <row r="40" spans="1:10" x14ac:dyDescent="0.3">
      <c r="A40" s="384"/>
      <c r="B40" s="384"/>
      <c r="C40" s="414"/>
      <c r="D40" s="4" t="s">
        <v>34</v>
      </c>
      <c r="E40" s="2">
        <v>2952.1</v>
      </c>
      <c r="G40" s="218">
        <v>2920</v>
      </c>
      <c r="H40" s="213">
        <f t="shared" si="0"/>
        <v>32.099999999999909</v>
      </c>
      <c r="I40" s="214">
        <f t="shared" si="1"/>
        <v>101.09931506849314</v>
      </c>
      <c r="J40" s="227">
        <f t="shared" si="2"/>
        <v>49.201666666666668</v>
      </c>
    </row>
    <row r="41" spans="1:10" ht="17.399999999999999" customHeight="1" x14ac:dyDescent="0.3">
      <c r="A41" s="384"/>
      <c r="B41" s="384"/>
      <c r="C41" s="380" t="s">
        <v>392</v>
      </c>
      <c r="D41" s="1" t="s">
        <v>33</v>
      </c>
      <c r="E41" s="2">
        <v>2952.1</v>
      </c>
      <c r="G41" s="218">
        <v>2920</v>
      </c>
      <c r="H41" s="213">
        <f t="shared" ref="H41:H44" si="12">E41-G41</f>
        <v>32.099999999999909</v>
      </c>
      <c r="I41" s="214">
        <f t="shared" ref="I41:I44" si="13">IFERROR(E41/G41*100,"-")</f>
        <v>101.09931506849314</v>
      </c>
      <c r="J41" s="227">
        <f t="shared" ref="J41:J44" si="14">E41/60</f>
        <v>49.201666666666668</v>
      </c>
    </row>
    <row r="42" spans="1:10" x14ac:dyDescent="0.3">
      <c r="A42" s="384"/>
      <c r="B42" s="384"/>
      <c r="C42" s="381"/>
      <c r="D42" s="1" t="s">
        <v>34</v>
      </c>
      <c r="E42" s="2">
        <v>2952.1</v>
      </c>
      <c r="G42" s="218">
        <v>2920</v>
      </c>
      <c r="H42" s="213">
        <f t="shared" si="12"/>
        <v>32.099999999999909</v>
      </c>
      <c r="I42" s="214">
        <f t="shared" si="13"/>
        <v>101.09931506849314</v>
      </c>
      <c r="J42" s="227">
        <f t="shared" si="14"/>
        <v>49.201666666666668</v>
      </c>
    </row>
    <row r="43" spans="1:10" ht="17.399999999999999" customHeight="1" x14ac:dyDescent="0.3">
      <c r="A43" s="384"/>
      <c r="B43" s="384"/>
      <c r="C43" s="411" t="s">
        <v>393</v>
      </c>
      <c r="D43" s="1" t="s">
        <v>33</v>
      </c>
      <c r="E43" s="2">
        <v>3680</v>
      </c>
      <c r="G43" s="218">
        <v>3640</v>
      </c>
      <c r="H43" s="213">
        <f t="shared" si="12"/>
        <v>40</v>
      </c>
      <c r="I43" s="214">
        <f t="shared" si="13"/>
        <v>101.09890109890109</v>
      </c>
      <c r="J43" s="227">
        <f t="shared" si="14"/>
        <v>61.333333333333336</v>
      </c>
    </row>
    <row r="44" spans="1:10" x14ac:dyDescent="0.3">
      <c r="A44" s="384"/>
      <c r="B44" s="384"/>
      <c r="C44" s="412"/>
      <c r="D44" s="1" t="s">
        <v>34</v>
      </c>
      <c r="E44" s="2">
        <v>3680</v>
      </c>
      <c r="G44" s="218">
        <v>3640</v>
      </c>
      <c r="H44" s="213">
        <f t="shared" si="12"/>
        <v>40</v>
      </c>
      <c r="I44" s="214">
        <f t="shared" si="13"/>
        <v>101.09890109890109</v>
      </c>
      <c r="J44" s="227">
        <f t="shared" si="14"/>
        <v>61.333333333333336</v>
      </c>
    </row>
    <row r="45" spans="1:10" ht="17.399999999999999" customHeight="1" x14ac:dyDescent="0.3">
      <c r="A45" s="384"/>
      <c r="B45" s="384"/>
      <c r="C45" s="380" t="s">
        <v>389</v>
      </c>
      <c r="D45" s="1" t="s">
        <v>33</v>
      </c>
      <c r="E45" s="2">
        <v>2952.1</v>
      </c>
      <c r="G45" s="218">
        <v>2920</v>
      </c>
      <c r="H45" s="213">
        <f t="shared" si="0"/>
        <v>32.099999999999909</v>
      </c>
      <c r="I45" s="214">
        <f t="shared" si="1"/>
        <v>101.09931506849314</v>
      </c>
      <c r="J45" s="227">
        <f t="shared" si="2"/>
        <v>49.201666666666668</v>
      </c>
    </row>
    <row r="46" spans="1:10" x14ac:dyDescent="0.3">
      <c r="A46" s="384"/>
      <c r="B46" s="384"/>
      <c r="C46" s="381"/>
      <c r="D46" s="1" t="s">
        <v>34</v>
      </c>
      <c r="E46" s="2">
        <v>2952.1</v>
      </c>
      <c r="G46" s="218">
        <v>2920</v>
      </c>
      <c r="H46" s="213">
        <f t="shared" si="0"/>
        <v>32.099999999999909</v>
      </c>
      <c r="I46" s="214">
        <f t="shared" si="1"/>
        <v>101.09931506849314</v>
      </c>
      <c r="J46" s="227">
        <f t="shared" si="2"/>
        <v>49.201666666666668</v>
      </c>
    </row>
    <row r="47" spans="1:10" x14ac:dyDescent="0.3">
      <c r="A47" s="384"/>
      <c r="B47" s="384"/>
      <c r="C47" s="380" t="s">
        <v>390</v>
      </c>
      <c r="D47" s="1" t="s">
        <v>33</v>
      </c>
      <c r="E47" s="2">
        <v>2952.1</v>
      </c>
      <c r="G47" s="218">
        <v>2920</v>
      </c>
      <c r="H47" s="213">
        <f t="shared" si="0"/>
        <v>32.099999999999909</v>
      </c>
      <c r="I47" s="214">
        <f t="shared" si="1"/>
        <v>101.09931506849314</v>
      </c>
      <c r="J47" s="227">
        <f t="shared" si="2"/>
        <v>49.201666666666668</v>
      </c>
    </row>
    <row r="48" spans="1:10" x14ac:dyDescent="0.3">
      <c r="A48" s="384"/>
      <c r="B48" s="384"/>
      <c r="C48" s="381"/>
      <c r="D48" s="1" t="s">
        <v>34</v>
      </c>
      <c r="E48" s="2">
        <v>2952.1</v>
      </c>
      <c r="G48" s="218">
        <v>2920</v>
      </c>
      <c r="H48" s="213">
        <f t="shared" si="0"/>
        <v>32.099999999999909</v>
      </c>
      <c r="I48" s="214">
        <f t="shared" si="1"/>
        <v>101.09931506849314</v>
      </c>
      <c r="J48" s="227">
        <f t="shared" si="2"/>
        <v>49.201666666666668</v>
      </c>
    </row>
    <row r="49" spans="1:11" x14ac:dyDescent="0.3">
      <c r="A49" s="384"/>
      <c r="B49" s="384"/>
      <c r="C49" s="410" t="s">
        <v>727</v>
      </c>
      <c r="D49" s="1" t="s">
        <v>33</v>
      </c>
      <c r="E49" s="2">
        <v>7000</v>
      </c>
      <c r="G49" s="218">
        <v>3690</v>
      </c>
      <c r="H49" s="213">
        <f t="shared" ref="H49:H50" si="15">E49-G49</f>
        <v>3310</v>
      </c>
      <c r="I49" s="214">
        <f t="shared" ref="I49:I50" si="16">IFERROR(E49/G49*100,"-")</f>
        <v>189.70189701897021</v>
      </c>
      <c r="J49" s="227">
        <f t="shared" ref="J49:J50" si="17">E49/60</f>
        <v>116.66666666666667</v>
      </c>
      <c r="K49" s="68" t="s">
        <v>695</v>
      </c>
    </row>
    <row r="50" spans="1:11" x14ac:dyDescent="0.3">
      <c r="A50" s="384"/>
      <c r="B50" s="384"/>
      <c r="C50" s="412"/>
      <c r="D50" s="1" t="s">
        <v>34</v>
      </c>
      <c r="E50" s="2">
        <v>7000</v>
      </c>
      <c r="G50" s="218">
        <v>3690</v>
      </c>
      <c r="H50" s="213">
        <f t="shared" si="15"/>
        <v>3310</v>
      </c>
      <c r="I50" s="214">
        <f t="shared" si="16"/>
        <v>189.70189701897021</v>
      </c>
      <c r="J50" s="227">
        <f t="shared" si="17"/>
        <v>116.66666666666667</v>
      </c>
    </row>
    <row r="51" spans="1:11" x14ac:dyDescent="0.3">
      <c r="A51" s="384"/>
      <c r="B51" s="384"/>
      <c r="C51" s="380" t="s">
        <v>391</v>
      </c>
      <c r="D51" s="1" t="s">
        <v>33</v>
      </c>
      <c r="E51" s="2">
        <v>2952.1</v>
      </c>
      <c r="G51" s="218">
        <v>2920</v>
      </c>
      <c r="H51" s="213">
        <f t="shared" si="0"/>
        <v>32.099999999999909</v>
      </c>
      <c r="I51" s="214">
        <f t="shared" si="1"/>
        <v>101.09931506849314</v>
      </c>
      <c r="J51" s="227">
        <f t="shared" si="2"/>
        <v>49.201666666666668</v>
      </c>
    </row>
    <row r="52" spans="1:11" x14ac:dyDescent="0.3">
      <c r="A52" s="384"/>
      <c r="B52" s="384"/>
      <c r="C52" s="382"/>
      <c r="D52" s="1" t="s">
        <v>34</v>
      </c>
      <c r="E52" s="2">
        <v>2952.1</v>
      </c>
      <c r="G52" s="218">
        <v>2920</v>
      </c>
      <c r="H52" s="213">
        <f t="shared" si="0"/>
        <v>32.099999999999909</v>
      </c>
      <c r="I52" s="214">
        <f t="shared" si="1"/>
        <v>101.09931506849314</v>
      </c>
      <c r="J52" s="227">
        <f t="shared" si="2"/>
        <v>49.201666666666668</v>
      </c>
    </row>
    <row r="53" spans="1:11" ht="21" customHeight="1" x14ac:dyDescent="0.3">
      <c r="A53" s="384"/>
      <c r="B53" s="384"/>
      <c r="C53" s="380" t="s">
        <v>430</v>
      </c>
      <c r="D53" s="185" t="s">
        <v>33</v>
      </c>
      <c r="E53" s="2">
        <v>2800</v>
      </c>
      <c r="G53" s="213">
        <v>2800</v>
      </c>
      <c r="H53" s="213">
        <f t="shared" si="0"/>
        <v>0</v>
      </c>
      <c r="I53" s="214">
        <f t="shared" si="1"/>
        <v>100</v>
      </c>
      <c r="J53" s="227">
        <f t="shared" si="2"/>
        <v>46.666666666666664</v>
      </c>
    </row>
    <row r="54" spans="1:11" x14ac:dyDescent="0.3">
      <c r="A54" s="384"/>
      <c r="B54" s="384"/>
      <c r="C54" s="381"/>
      <c r="D54" s="185" t="s">
        <v>34</v>
      </c>
      <c r="E54" s="2">
        <v>2800</v>
      </c>
      <c r="G54" s="213">
        <v>2800</v>
      </c>
      <c r="H54" s="213">
        <f>E54-G54</f>
        <v>0</v>
      </c>
      <c r="I54" s="214">
        <f>IFERROR(E54/G54*100,"-")</f>
        <v>100</v>
      </c>
      <c r="J54" s="227">
        <f t="shared" si="2"/>
        <v>46.666666666666664</v>
      </c>
    </row>
    <row r="55" spans="1:11" ht="20.25" customHeight="1" x14ac:dyDescent="0.3">
      <c r="A55" s="384"/>
      <c r="B55" s="384"/>
      <c r="C55" s="410" t="s">
        <v>201</v>
      </c>
      <c r="D55" s="1" t="s">
        <v>33</v>
      </c>
      <c r="E55" s="2">
        <v>12587</v>
      </c>
      <c r="G55" s="218">
        <v>12450</v>
      </c>
      <c r="H55" s="213">
        <f t="shared" si="0"/>
        <v>137</v>
      </c>
      <c r="I55" s="214">
        <f t="shared" si="1"/>
        <v>101.10040160642571</v>
      </c>
      <c r="J55" s="227">
        <f t="shared" si="2"/>
        <v>209.78333333333333</v>
      </c>
    </row>
    <row r="56" spans="1:11" x14ac:dyDescent="0.3">
      <c r="A56" s="385"/>
      <c r="B56" s="385"/>
      <c r="C56" s="412"/>
      <c r="D56" s="1" t="s">
        <v>34</v>
      </c>
      <c r="E56" s="2">
        <v>12587</v>
      </c>
      <c r="G56" s="218">
        <v>12450</v>
      </c>
      <c r="H56" s="213">
        <f t="shared" si="0"/>
        <v>137</v>
      </c>
      <c r="I56" s="214">
        <f t="shared" si="1"/>
        <v>101.10040160642571</v>
      </c>
      <c r="J56" s="227">
        <f t="shared" si="2"/>
        <v>209.78333333333333</v>
      </c>
    </row>
    <row r="57" spans="1:11" ht="35.25" customHeight="1" x14ac:dyDescent="0.3">
      <c r="A57" s="63"/>
      <c r="B57" s="64"/>
      <c r="C57" s="103" t="s">
        <v>36</v>
      </c>
      <c r="D57" s="66"/>
      <c r="E57" s="67"/>
      <c r="G57" s="218"/>
      <c r="H57" s="213">
        <f t="shared" si="0"/>
        <v>0</v>
      </c>
      <c r="I57" s="214" t="str">
        <f t="shared" si="1"/>
        <v>-</v>
      </c>
    </row>
    <row r="58" spans="1:11" x14ac:dyDescent="0.3">
      <c r="G58" s="218"/>
      <c r="H58" s="213">
        <f t="shared" si="0"/>
        <v>0</v>
      </c>
      <c r="I58" s="214" t="str">
        <f t="shared" si="1"/>
        <v>-</v>
      </c>
    </row>
    <row r="59" spans="1:11" ht="35.25" customHeight="1" x14ac:dyDescent="0.3">
      <c r="A59" s="63"/>
      <c r="B59" s="72"/>
      <c r="C59" s="73" t="s">
        <v>235</v>
      </c>
      <c r="D59" s="74"/>
      <c r="E59" s="75"/>
      <c r="G59" s="218"/>
      <c r="H59" s="213">
        <f t="shared" si="0"/>
        <v>0</v>
      </c>
      <c r="I59" s="214" t="str">
        <f t="shared" si="1"/>
        <v>-</v>
      </c>
    </row>
    <row r="60" spans="1:11" x14ac:dyDescent="0.3">
      <c r="A60" s="415"/>
      <c r="B60" s="415"/>
      <c r="C60" s="374" t="s">
        <v>183</v>
      </c>
      <c r="D60" s="375"/>
      <c r="E60" s="132">
        <v>3</v>
      </c>
      <c r="G60" s="218">
        <v>2.2999999999999998</v>
      </c>
      <c r="H60" s="213">
        <f t="shared" si="0"/>
        <v>0.70000000000000018</v>
      </c>
      <c r="I60" s="214">
        <f t="shared" si="1"/>
        <v>130.43478260869566</v>
      </c>
    </row>
    <row r="61" spans="1:11" hidden="1" x14ac:dyDescent="0.3">
      <c r="A61" s="416"/>
      <c r="B61" s="416"/>
      <c r="C61" s="374" t="s">
        <v>341</v>
      </c>
      <c r="D61" s="375"/>
      <c r="E61" s="2">
        <v>355.5</v>
      </c>
      <c r="G61" s="218"/>
      <c r="H61" s="213">
        <f t="shared" si="0"/>
        <v>355.5</v>
      </c>
      <c r="I61" s="214">
        <v>100</v>
      </c>
    </row>
    <row r="62" spans="1:11" hidden="1" x14ac:dyDescent="0.3">
      <c r="A62" s="417"/>
      <c r="B62" s="417"/>
      <c r="C62" s="374" t="s">
        <v>342</v>
      </c>
      <c r="D62" s="375"/>
      <c r="E62" s="2">
        <v>584</v>
      </c>
      <c r="G62" s="218"/>
      <c r="H62" s="213">
        <f t="shared" si="0"/>
        <v>584</v>
      </c>
      <c r="I62" s="214">
        <v>100</v>
      </c>
    </row>
    <row r="63" spans="1:11" x14ac:dyDescent="0.3">
      <c r="A63" s="368"/>
      <c r="B63" s="368"/>
      <c r="C63" s="369"/>
      <c r="D63" s="369"/>
      <c r="E63" s="370"/>
      <c r="G63" s="371"/>
      <c r="H63" s="372"/>
      <c r="I63" s="373"/>
    </row>
    <row r="64" spans="1:11" x14ac:dyDescent="0.3">
      <c r="D64" s="70" t="s">
        <v>343</v>
      </c>
    </row>
    <row r="65" spans="1:10" x14ac:dyDescent="0.3">
      <c r="D65" s="70" t="s">
        <v>344</v>
      </c>
    </row>
    <row r="66" spans="1:10" s="59" customFormat="1" ht="36.75" customHeight="1" x14ac:dyDescent="0.3">
      <c r="A66" s="379"/>
      <c r="B66" s="379"/>
      <c r="C66" s="379"/>
      <c r="D66" s="379"/>
      <c r="E66" s="379"/>
      <c r="G66" s="215"/>
      <c r="H66" s="215"/>
      <c r="I66" s="215"/>
      <c r="J66" s="223"/>
    </row>
    <row r="72" spans="1:10" x14ac:dyDescent="0.3">
      <c r="A72" s="80"/>
      <c r="B72" s="80"/>
      <c r="C72" s="80"/>
      <c r="D72" s="80"/>
      <c r="E72" s="80"/>
    </row>
    <row r="73" spans="1:10" ht="39" customHeight="1" x14ac:dyDescent="0.3">
      <c r="A73" s="377"/>
      <c r="B73" s="377"/>
      <c r="C73" s="377"/>
      <c r="D73" s="377"/>
      <c r="E73" s="377"/>
    </row>
    <row r="75" spans="1:10" s="59" customFormat="1" ht="54" customHeight="1" x14ac:dyDescent="0.3">
      <c r="A75" s="377"/>
      <c r="B75" s="378"/>
      <c r="C75" s="378"/>
      <c r="D75" s="378"/>
      <c r="E75" s="378"/>
      <c r="G75" s="215"/>
      <c r="H75" s="215"/>
      <c r="I75" s="215"/>
      <c r="J75" s="223"/>
    </row>
  </sheetData>
  <customSheetViews>
    <customSheetView guid="{839003FA-3055-4E28-826D-0A2EF77DACBD}" scale="70" showPageBreaks="1" printArea="1" view="pageBreakPreview" topLeftCell="A40">
      <selection activeCell="C60" sqref="C60"/>
      <pageMargins left="0.74803149606299213" right="0.74803149606299213" top="0.98425196850393704" bottom="0.98425196850393704" header="0" footer="0"/>
      <printOptions horizontalCentered="1"/>
      <pageSetup paperSize="9" scale="42" orientation="portrait" r:id="rId1"/>
      <headerFooter alignWithMargins="0"/>
    </customSheetView>
  </customSheetViews>
  <mergeCells count="44">
    <mergeCell ref="A1:E1"/>
    <mergeCell ref="A5:B5"/>
    <mergeCell ref="D5:D6"/>
    <mergeCell ref="E5:E6"/>
    <mergeCell ref="A6:B6"/>
    <mergeCell ref="B13:B15"/>
    <mergeCell ref="A7:A15"/>
    <mergeCell ref="C55:C56"/>
    <mergeCell ref="C51:C52"/>
    <mergeCell ref="C17:C18"/>
    <mergeCell ref="B17:B56"/>
    <mergeCell ref="A17:A56"/>
    <mergeCell ref="C19:C20"/>
    <mergeCell ref="C25:C26"/>
    <mergeCell ref="C41:C42"/>
    <mergeCell ref="C43:C44"/>
    <mergeCell ref="B7:B12"/>
    <mergeCell ref="A75:E75"/>
    <mergeCell ref="A66:E66"/>
    <mergeCell ref="C47:C48"/>
    <mergeCell ref="C39:C40"/>
    <mergeCell ref="C27:C28"/>
    <mergeCell ref="C61:D61"/>
    <mergeCell ref="C62:D62"/>
    <mergeCell ref="A73:E73"/>
    <mergeCell ref="C60:D60"/>
    <mergeCell ref="A60:A62"/>
    <mergeCell ref="B60:B62"/>
    <mergeCell ref="C37:C38"/>
    <mergeCell ref="C45:C46"/>
    <mergeCell ref="C53:C54"/>
    <mergeCell ref="C49:C50"/>
    <mergeCell ref="J5:J6"/>
    <mergeCell ref="C13:C15"/>
    <mergeCell ref="C21:C22"/>
    <mergeCell ref="C23:C24"/>
    <mergeCell ref="C35:C36"/>
    <mergeCell ref="G5:G6"/>
    <mergeCell ref="H5:H6"/>
    <mergeCell ref="C7:C12"/>
    <mergeCell ref="I5:I6"/>
    <mergeCell ref="C33:C34"/>
    <mergeCell ref="C29:C30"/>
    <mergeCell ref="C31:C32"/>
  </mergeCells>
  <phoneticPr fontId="2" type="noConversion"/>
  <printOptions horizontalCentered="1"/>
  <pageMargins left="0.74803149606299213" right="0.74803149606299213" top="0.98425196850393704" bottom="0.98425196850393704" header="0" footer="0"/>
  <pageSetup paperSize="9" scale="57"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K145"/>
  <sheetViews>
    <sheetView view="pageBreakPreview" zoomScale="70" zoomScaleNormal="66" zoomScaleSheetLayoutView="70" workbookViewId="0">
      <selection activeCell="F7" sqref="F1:K1048576"/>
    </sheetView>
  </sheetViews>
  <sheetFormatPr defaultColWidth="9.109375" defaultRowHeight="17.399999999999999" x14ac:dyDescent="0.3"/>
  <cols>
    <col min="1" max="1" width="9.109375" style="59"/>
    <col min="2" max="2" width="9.109375" style="69"/>
    <col min="3" max="3" width="79.33203125" style="69" customWidth="1"/>
    <col min="4" max="4" width="25.6640625" style="70" customWidth="1"/>
    <col min="5" max="5" width="25.6640625" style="71" customWidth="1"/>
    <col min="6" max="6" width="2.44140625" style="68" hidden="1" customWidth="1"/>
    <col min="7" max="9" width="18.88671875" style="216" hidden="1" customWidth="1"/>
    <col min="10" max="10" width="13" style="223" hidden="1" customWidth="1"/>
    <col min="11" max="11" width="9.109375" style="68" hidden="1" customWidth="1"/>
    <col min="12" max="16384" width="9.109375" style="68"/>
  </cols>
  <sheetData>
    <row r="1" spans="1:10" s="81" customFormat="1" ht="69.75" customHeight="1" x14ac:dyDescent="0.4">
      <c r="A1" s="389" t="s">
        <v>348</v>
      </c>
      <c r="B1" s="390"/>
      <c r="C1" s="390"/>
      <c r="D1" s="390"/>
      <c r="E1" s="390"/>
      <c r="G1" s="217"/>
      <c r="H1" s="217"/>
      <c r="I1" s="217"/>
      <c r="J1" s="222"/>
    </row>
    <row r="2" spans="1:10" s="81" customFormat="1" ht="20.100000000000001" customHeight="1" x14ac:dyDescent="0.4">
      <c r="A2" s="55"/>
      <c r="B2" s="3"/>
      <c r="C2" s="3"/>
      <c r="D2" s="3"/>
      <c r="E2" s="3"/>
      <c r="G2" s="217"/>
      <c r="H2" s="217"/>
      <c r="I2" s="217"/>
      <c r="J2" s="222"/>
    </row>
    <row r="3" spans="1:10" s="81" customFormat="1" ht="20.100000000000001" customHeight="1" x14ac:dyDescent="0.4">
      <c r="A3" s="56" t="s">
        <v>663</v>
      </c>
      <c r="B3" s="3"/>
      <c r="C3" s="3"/>
      <c r="D3" s="3"/>
      <c r="E3" s="3"/>
      <c r="G3" s="217"/>
      <c r="H3" s="217"/>
      <c r="I3" s="217"/>
      <c r="J3" s="222"/>
    </row>
    <row r="4" spans="1:10" s="81" customFormat="1" ht="20.100000000000001" customHeight="1" x14ac:dyDescent="0.4">
      <c r="A4" s="55"/>
      <c r="B4" s="3"/>
      <c r="C4" s="3"/>
      <c r="D4" s="3"/>
      <c r="E4" s="57"/>
      <c r="G4" s="217"/>
      <c r="H4" s="217"/>
      <c r="I4" s="217"/>
      <c r="J4" s="222"/>
    </row>
    <row r="5" spans="1:10" ht="35.1" customHeight="1" x14ac:dyDescent="0.3">
      <c r="A5" s="391" t="s">
        <v>187</v>
      </c>
      <c r="B5" s="391"/>
      <c r="C5" s="58" t="s">
        <v>188</v>
      </c>
      <c r="D5" s="392" t="s">
        <v>26</v>
      </c>
      <c r="E5" s="393" t="s">
        <v>27</v>
      </c>
      <c r="G5" s="376" t="s">
        <v>349</v>
      </c>
      <c r="H5" s="376" t="s">
        <v>277</v>
      </c>
      <c r="I5" s="376" t="s">
        <v>278</v>
      </c>
      <c r="J5" s="376" t="s">
        <v>297</v>
      </c>
    </row>
    <row r="6" spans="1:10" ht="37.950000000000003" customHeight="1" x14ac:dyDescent="0.3">
      <c r="A6" s="394" t="s">
        <v>5</v>
      </c>
      <c r="B6" s="395"/>
      <c r="C6" s="175" t="s">
        <v>32</v>
      </c>
      <c r="D6" s="392"/>
      <c r="E6" s="393"/>
      <c r="G6" s="376"/>
      <c r="H6" s="376"/>
      <c r="I6" s="376"/>
      <c r="J6" s="376" t="s">
        <v>297</v>
      </c>
    </row>
    <row r="7" spans="1:10" x14ac:dyDescent="0.3">
      <c r="A7" s="421"/>
      <c r="B7" s="424" t="s">
        <v>29</v>
      </c>
      <c r="C7" s="410" t="s">
        <v>403</v>
      </c>
      <c r="D7" s="1" t="s">
        <v>33</v>
      </c>
      <c r="E7" s="2">
        <v>2690</v>
      </c>
      <c r="G7" s="213">
        <v>2690</v>
      </c>
      <c r="H7" s="213">
        <f>E7-G7</f>
        <v>0</v>
      </c>
      <c r="I7" s="214">
        <f>IFERROR(E7/G7*100,"-")</f>
        <v>100</v>
      </c>
      <c r="J7" s="227">
        <f>E7/60</f>
        <v>44.833333333333336</v>
      </c>
    </row>
    <row r="8" spans="1:10" x14ac:dyDescent="0.3">
      <c r="A8" s="422"/>
      <c r="B8" s="425"/>
      <c r="C8" s="411"/>
      <c r="D8" s="1" t="s">
        <v>34</v>
      </c>
      <c r="E8" s="2">
        <v>2690</v>
      </c>
      <c r="G8" s="213">
        <v>2690</v>
      </c>
      <c r="H8" s="213">
        <f t="shared" ref="H8:H16" si="0">E8-G8</f>
        <v>0</v>
      </c>
      <c r="I8" s="214">
        <f t="shared" ref="I8:I16" si="1">IFERROR(E8/G8*100,"-")</f>
        <v>100</v>
      </c>
      <c r="J8" s="227">
        <f t="shared" ref="J8:J16" si="2">E8/60</f>
        <v>44.833333333333336</v>
      </c>
    </row>
    <row r="9" spans="1:10" x14ac:dyDescent="0.3">
      <c r="A9" s="423"/>
      <c r="B9" s="426"/>
      <c r="C9" s="412"/>
      <c r="D9" s="1" t="s">
        <v>30</v>
      </c>
      <c r="E9" s="2">
        <v>2690</v>
      </c>
      <c r="G9" s="213">
        <v>2690</v>
      </c>
      <c r="H9" s="213">
        <f>E9-G9</f>
        <v>0</v>
      </c>
      <c r="I9" s="214">
        <f>IFERROR(E9/G9*100,"-")</f>
        <v>100</v>
      </c>
      <c r="J9" s="227">
        <f t="shared" si="2"/>
        <v>44.833333333333336</v>
      </c>
    </row>
    <row r="10" spans="1:10" ht="39" customHeight="1" x14ac:dyDescent="0.3">
      <c r="A10" s="63"/>
      <c r="B10" s="64"/>
      <c r="C10" s="189" t="s">
        <v>35</v>
      </c>
      <c r="D10" s="66"/>
      <c r="E10" s="85"/>
      <c r="G10" s="213"/>
      <c r="H10" s="213"/>
      <c r="I10" s="214"/>
      <c r="J10" s="227"/>
    </row>
    <row r="11" spans="1:10" ht="19.95" customHeight="1" x14ac:dyDescent="0.3">
      <c r="A11" s="386"/>
      <c r="B11" s="386"/>
      <c r="C11" s="380" t="s">
        <v>404</v>
      </c>
      <c r="D11" s="82" t="s">
        <v>33</v>
      </c>
      <c r="E11" s="62">
        <v>2690</v>
      </c>
      <c r="G11" s="213">
        <v>2690</v>
      </c>
      <c r="H11" s="213">
        <f t="shared" si="0"/>
        <v>0</v>
      </c>
      <c r="I11" s="214">
        <f t="shared" si="1"/>
        <v>100</v>
      </c>
      <c r="J11" s="227">
        <f t="shared" si="2"/>
        <v>44.833333333333336</v>
      </c>
    </row>
    <row r="12" spans="1:10" ht="19.95" customHeight="1" x14ac:dyDescent="0.3">
      <c r="A12" s="387"/>
      <c r="B12" s="387"/>
      <c r="C12" s="382"/>
      <c r="D12" s="82" t="s">
        <v>34</v>
      </c>
      <c r="E12" s="62">
        <v>2690</v>
      </c>
      <c r="G12" s="213">
        <v>2690</v>
      </c>
      <c r="H12" s="213">
        <f t="shared" si="0"/>
        <v>0</v>
      </c>
      <c r="I12" s="214">
        <f t="shared" si="1"/>
        <v>100</v>
      </c>
      <c r="J12" s="227">
        <f t="shared" si="2"/>
        <v>44.833333333333336</v>
      </c>
    </row>
    <row r="13" spans="1:10" ht="19.95" customHeight="1" x14ac:dyDescent="0.3">
      <c r="A13" s="387"/>
      <c r="B13" s="387"/>
      <c r="C13" s="382"/>
      <c r="D13" s="82" t="s">
        <v>30</v>
      </c>
      <c r="E13" s="62">
        <v>2690</v>
      </c>
      <c r="G13" s="213">
        <v>2690</v>
      </c>
      <c r="H13" s="213">
        <f t="shared" si="0"/>
        <v>0</v>
      </c>
      <c r="I13" s="214">
        <f t="shared" si="1"/>
        <v>100</v>
      </c>
      <c r="J13" s="227">
        <f t="shared" si="2"/>
        <v>44.833333333333336</v>
      </c>
    </row>
    <row r="14" spans="1:10" ht="19.95" customHeight="1" x14ac:dyDescent="0.3">
      <c r="A14" s="387"/>
      <c r="B14" s="387"/>
      <c r="C14" s="382"/>
      <c r="D14" s="82" t="s">
        <v>31</v>
      </c>
      <c r="E14" s="62">
        <v>2690</v>
      </c>
      <c r="G14" s="213">
        <v>2690</v>
      </c>
      <c r="H14" s="213">
        <f t="shared" si="0"/>
        <v>0</v>
      </c>
      <c r="I14" s="214">
        <f t="shared" si="1"/>
        <v>100</v>
      </c>
      <c r="J14" s="227">
        <f t="shared" si="2"/>
        <v>44.833333333333336</v>
      </c>
    </row>
    <row r="15" spans="1:10" ht="19.95" customHeight="1" x14ac:dyDescent="0.3">
      <c r="A15" s="387"/>
      <c r="B15" s="387"/>
      <c r="C15" s="382"/>
      <c r="D15" s="1" t="s">
        <v>73</v>
      </c>
      <c r="E15" s="62">
        <v>2690</v>
      </c>
      <c r="G15" s="213">
        <v>2690</v>
      </c>
      <c r="H15" s="213">
        <f t="shared" si="0"/>
        <v>0</v>
      </c>
      <c r="I15" s="214">
        <f t="shared" si="1"/>
        <v>100</v>
      </c>
      <c r="J15" s="227">
        <f t="shared" si="2"/>
        <v>44.833333333333336</v>
      </c>
    </row>
    <row r="16" spans="1:10" x14ac:dyDescent="0.3">
      <c r="A16" s="387"/>
      <c r="B16" s="387"/>
      <c r="C16" s="133" t="s">
        <v>403</v>
      </c>
      <c r="D16" s="126" t="s">
        <v>33</v>
      </c>
      <c r="E16" s="2">
        <v>2690</v>
      </c>
      <c r="G16" s="213">
        <v>2690</v>
      </c>
      <c r="H16" s="213">
        <f t="shared" si="0"/>
        <v>0</v>
      </c>
      <c r="I16" s="214">
        <f t="shared" si="1"/>
        <v>100</v>
      </c>
      <c r="J16" s="227">
        <f t="shared" si="2"/>
        <v>44.833333333333336</v>
      </c>
    </row>
    <row r="17" spans="1:10" ht="37.5" customHeight="1" x14ac:dyDescent="0.3">
      <c r="A17" s="63"/>
      <c r="B17" s="64"/>
      <c r="C17" s="65" t="s">
        <v>36</v>
      </c>
      <c r="D17" s="66"/>
      <c r="E17" s="67"/>
      <c r="G17" s="213"/>
      <c r="H17" s="213"/>
      <c r="I17" s="214"/>
    </row>
    <row r="18" spans="1:10" x14ac:dyDescent="0.3">
      <c r="F18" s="79"/>
      <c r="G18" s="213"/>
      <c r="H18" s="213"/>
      <c r="I18" s="214"/>
    </row>
    <row r="19" spans="1:10" ht="35.25" customHeight="1" x14ac:dyDescent="0.3">
      <c r="A19" s="63"/>
      <c r="B19" s="72"/>
      <c r="C19" s="73" t="s">
        <v>235</v>
      </c>
      <c r="D19" s="74"/>
      <c r="E19" s="75"/>
      <c r="G19" s="213"/>
      <c r="H19" s="213"/>
      <c r="I19" s="214"/>
    </row>
    <row r="20" spans="1:10" x14ac:dyDescent="0.3">
      <c r="A20" s="166"/>
      <c r="B20" s="114"/>
      <c r="C20" s="97" t="s">
        <v>204</v>
      </c>
      <c r="D20" s="98"/>
      <c r="E20" s="138">
        <v>3</v>
      </c>
      <c r="G20" s="213">
        <v>3</v>
      </c>
      <c r="H20" s="213">
        <f>E20-G20</f>
        <v>0</v>
      </c>
      <c r="I20" s="214">
        <f>IFERROR(E20/G20*100,"-")</f>
        <v>100</v>
      </c>
      <c r="J20" s="227">
        <f>E20/60</f>
        <v>0.05</v>
      </c>
    </row>
    <row r="21" spans="1:10" x14ac:dyDescent="0.3">
      <c r="F21" s="79"/>
    </row>
    <row r="22" spans="1:10" s="59" customFormat="1" x14ac:dyDescent="0.3">
      <c r="B22" s="69"/>
      <c r="C22" s="69"/>
      <c r="D22" s="70"/>
      <c r="E22" s="71"/>
      <c r="G22" s="215"/>
      <c r="H22" s="215"/>
      <c r="I22" s="215"/>
      <c r="J22" s="223"/>
    </row>
    <row r="23" spans="1:10" x14ac:dyDescent="0.3">
      <c r="F23" s="79"/>
    </row>
    <row r="24" spans="1:10" x14ac:dyDescent="0.3">
      <c r="F24" s="79"/>
    </row>
    <row r="25" spans="1:10" s="59" customFormat="1" ht="36.75" customHeight="1" x14ac:dyDescent="0.3">
      <c r="A25" s="379"/>
      <c r="B25" s="379"/>
      <c r="C25" s="379"/>
      <c r="D25" s="379"/>
      <c r="E25" s="379"/>
      <c r="G25" s="215"/>
      <c r="H25" s="215"/>
      <c r="I25" s="215"/>
      <c r="J25" s="223"/>
    </row>
    <row r="26" spans="1:10" x14ac:dyDescent="0.3">
      <c r="D26" s="70" t="s">
        <v>343</v>
      </c>
      <c r="F26" s="79"/>
    </row>
    <row r="27" spans="1:10" x14ac:dyDescent="0.3">
      <c r="D27" s="70" t="s">
        <v>344</v>
      </c>
      <c r="F27" s="79"/>
    </row>
    <row r="28" spans="1:10" x14ac:dyDescent="0.3">
      <c r="F28" s="79"/>
    </row>
    <row r="29" spans="1:10" x14ac:dyDescent="0.3">
      <c r="F29" s="79"/>
    </row>
    <row r="30" spans="1:10" x14ac:dyDescent="0.3">
      <c r="F30" s="79"/>
    </row>
    <row r="31" spans="1:10" x14ac:dyDescent="0.3">
      <c r="A31" s="80"/>
      <c r="B31" s="80"/>
      <c r="C31" s="80"/>
      <c r="D31" s="80"/>
      <c r="E31" s="80"/>
    </row>
    <row r="32" spans="1:10" ht="39" customHeight="1" x14ac:dyDescent="0.3">
      <c r="A32" s="377"/>
      <c r="B32" s="377"/>
      <c r="C32" s="377"/>
      <c r="D32" s="377"/>
      <c r="E32" s="377"/>
    </row>
    <row r="33" spans="1:10" x14ac:dyDescent="0.3">
      <c r="F33" s="79"/>
    </row>
    <row r="34" spans="1:10" s="59" customFormat="1" ht="54" customHeight="1" x14ac:dyDescent="0.3">
      <c r="A34" s="377"/>
      <c r="B34" s="378"/>
      <c r="C34" s="378"/>
      <c r="D34" s="378"/>
      <c r="E34" s="378"/>
      <c r="G34" s="215"/>
      <c r="H34" s="215"/>
      <c r="I34" s="215"/>
      <c r="J34" s="223"/>
    </row>
    <row r="35" spans="1:10" x14ac:dyDescent="0.3">
      <c r="F35" s="79"/>
    </row>
    <row r="36" spans="1:10" x14ac:dyDescent="0.3">
      <c r="F36" s="79"/>
    </row>
    <row r="37" spans="1:10" x14ac:dyDescent="0.3">
      <c r="F37" s="79"/>
    </row>
    <row r="38" spans="1:10" x14ac:dyDescent="0.3">
      <c r="F38" s="79"/>
    </row>
    <row r="39" spans="1:10" x14ac:dyDescent="0.3">
      <c r="F39" s="79"/>
    </row>
    <row r="40" spans="1:10" x14ac:dyDescent="0.3">
      <c r="F40" s="79"/>
    </row>
    <row r="41" spans="1:10" x14ac:dyDescent="0.3">
      <c r="F41" s="79"/>
    </row>
    <row r="42" spans="1:10" x14ac:dyDescent="0.3">
      <c r="F42" s="79"/>
    </row>
    <row r="43" spans="1:10" x14ac:dyDescent="0.3">
      <c r="F43" s="79"/>
    </row>
    <row r="44" spans="1:10" x14ac:dyDescent="0.3">
      <c r="F44" s="79"/>
    </row>
    <row r="45" spans="1:10" x14ac:dyDescent="0.3">
      <c r="F45" s="79"/>
    </row>
    <row r="46" spans="1:10" x14ac:dyDescent="0.3">
      <c r="F46" s="79"/>
    </row>
    <row r="47" spans="1:10" x14ac:dyDescent="0.3">
      <c r="F47" s="79"/>
    </row>
    <row r="48" spans="1:10" x14ac:dyDescent="0.3">
      <c r="F48" s="79"/>
    </row>
    <row r="49" spans="6:6" x14ac:dyDescent="0.3">
      <c r="F49" s="79"/>
    </row>
    <row r="50" spans="6:6" x14ac:dyDescent="0.3">
      <c r="F50" s="79"/>
    </row>
    <row r="51" spans="6:6" x14ac:dyDescent="0.3">
      <c r="F51" s="79"/>
    </row>
    <row r="52" spans="6:6" x14ac:dyDescent="0.3">
      <c r="F52" s="79"/>
    </row>
    <row r="53" spans="6:6" x14ac:dyDescent="0.3">
      <c r="F53" s="79"/>
    </row>
    <row r="54" spans="6:6" x14ac:dyDescent="0.3">
      <c r="F54" s="79"/>
    </row>
    <row r="55" spans="6:6" x14ac:dyDescent="0.3">
      <c r="F55" s="79"/>
    </row>
    <row r="56" spans="6:6" x14ac:dyDescent="0.3">
      <c r="F56" s="79"/>
    </row>
    <row r="57" spans="6:6" x14ac:dyDescent="0.3">
      <c r="F57" s="79"/>
    </row>
    <row r="58" spans="6:6" x14ac:dyDescent="0.3">
      <c r="F58" s="79"/>
    </row>
    <row r="59" spans="6:6" x14ac:dyDescent="0.3">
      <c r="F59" s="79"/>
    </row>
    <row r="60" spans="6:6" x14ac:dyDescent="0.3">
      <c r="F60" s="79"/>
    </row>
    <row r="61" spans="6:6" x14ac:dyDescent="0.3">
      <c r="F61" s="79"/>
    </row>
    <row r="62" spans="6:6" x14ac:dyDescent="0.3">
      <c r="F62" s="79"/>
    </row>
    <row r="63" spans="6:6" x14ac:dyDescent="0.3">
      <c r="F63" s="79"/>
    </row>
    <row r="64" spans="6:6" x14ac:dyDescent="0.3">
      <c r="F64" s="79"/>
    </row>
    <row r="65" spans="6:6" x14ac:dyDescent="0.3">
      <c r="F65" s="79"/>
    </row>
    <row r="66" spans="6:6" x14ac:dyDescent="0.3">
      <c r="F66" s="79"/>
    </row>
    <row r="67" spans="6:6" x14ac:dyDescent="0.3">
      <c r="F67" s="79"/>
    </row>
    <row r="68" spans="6:6" x14ac:dyDescent="0.3">
      <c r="F68" s="79"/>
    </row>
    <row r="69" spans="6:6" x14ac:dyDescent="0.3">
      <c r="F69" s="79"/>
    </row>
    <row r="70" spans="6:6" x14ac:dyDescent="0.3">
      <c r="F70" s="79"/>
    </row>
    <row r="71" spans="6:6" x14ac:dyDescent="0.3">
      <c r="F71" s="79"/>
    </row>
    <row r="72" spans="6:6" x14ac:dyDescent="0.3">
      <c r="F72" s="79"/>
    </row>
    <row r="73" spans="6:6" x14ac:dyDescent="0.3">
      <c r="F73" s="79"/>
    </row>
    <row r="74" spans="6:6" x14ac:dyDescent="0.3">
      <c r="F74" s="79"/>
    </row>
    <row r="75" spans="6:6" x14ac:dyDescent="0.3">
      <c r="F75" s="79"/>
    </row>
    <row r="76" spans="6:6" x14ac:dyDescent="0.3">
      <c r="F76" s="79"/>
    </row>
    <row r="77" spans="6:6" x14ac:dyDescent="0.3">
      <c r="F77" s="79"/>
    </row>
    <row r="78" spans="6:6" x14ac:dyDescent="0.3">
      <c r="F78" s="79"/>
    </row>
    <row r="79" spans="6:6" x14ac:dyDescent="0.3">
      <c r="F79" s="79"/>
    </row>
    <row r="80" spans="6:6" x14ac:dyDescent="0.3">
      <c r="F80" s="79"/>
    </row>
    <row r="81" spans="6:6" x14ac:dyDescent="0.3">
      <c r="F81" s="79"/>
    </row>
    <row r="82" spans="6:6" x14ac:dyDescent="0.3">
      <c r="F82" s="79"/>
    </row>
    <row r="83" spans="6:6" x14ac:dyDescent="0.3">
      <c r="F83" s="79"/>
    </row>
    <row r="84" spans="6:6" x14ac:dyDescent="0.3">
      <c r="F84" s="79"/>
    </row>
    <row r="85" spans="6:6" x14ac:dyDescent="0.3">
      <c r="F85" s="79"/>
    </row>
    <row r="86" spans="6:6" x14ac:dyDescent="0.3">
      <c r="F86" s="79"/>
    </row>
    <row r="87" spans="6:6" x14ac:dyDescent="0.3">
      <c r="F87" s="79"/>
    </row>
    <row r="88" spans="6:6" x14ac:dyDescent="0.3">
      <c r="F88" s="79"/>
    </row>
    <row r="89" spans="6:6" x14ac:dyDescent="0.3">
      <c r="F89" s="79"/>
    </row>
    <row r="90" spans="6:6" x14ac:dyDescent="0.3">
      <c r="F90" s="79"/>
    </row>
    <row r="91" spans="6:6" x14ac:dyDescent="0.3">
      <c r="F91" s="79"/>
    </row>
    <row r="92" spans="6:6" x14ac:dyDescent="0.3">
      <c r="F92" s="79"/>
    </row>
    <row r="93" spans="6:6" x14ac:dyDescent="0.3">
      <c r="F93" s="79"/>
    </row>
    <row r="94" spans="6:6" x14ac:dyDescent="0.3">
      <c r="F94" s="79"/>
    </row>
    <row r="95" spans="6:6" x14ac:dyDescent="0.3">
      <c r="F95" s="79"/>
    </row>
    <row r="96" spans="6:6" x14ac:dyDescent="0.3">
      <c r="F96" s="79"/>
    </row>
    <row r="97" spans="6:6" x14ac:dyDescent="0.3">
      <c r="F97" s="79"/>
    </row>
    <row r="98" spans="6:6" x14ac:dyDescent="0.3">
      <c r="F98" s="79"/>
    </row>
    <row r="99" spans="6:6" x14ac:dyDescent="0.3">
      <c r="F99" s="79"/>
    </row>
    <row r="100" spans="6:6" x14ac:dyDescent="0.3">
      <c r="F100" s="79"/>
    </row>
    <row r="101" spans="6:6" x14ac:dyDescent="0.3">
      <c r="F101" s="79"/>
    </row>
    <row r="102" spans="6:6" x14ac:dyDescent="0.3">
      <c r="F102" s="79"/>
    </row>
    <row r="103" spans="6:6" x14ac:dyDescent="0.3">
      <c r="F103" s="79"/>
    </row>
    <row r="104" spans="6:6" x14ac:dyDescent="0.3">
      <c r="F104" s="79"/>
    </row>
    <row r="105" spans="6:6" x14ac:dyDescent="0.3">
      <c r="F105" s="79"/>
    </row>
    <row r="106" spans="6:6" x14ac:dyDescent="0.3">
      <c r="F106" s="79"/>
    </row>
    <row r="107" spans="6:6" x14ac:dyDescent="0.3">
      <c r="F107" s="79"/>
    </row>
    <row r="108" spans="6:6" x14ac:dyDescent="0.3">
      <c r="F108" s="79"/>
    </row>
    <row r="109" spans="6:6" x14ac:dyDescent="0.3">
      <c r="F109" s="79"/>
    </row>
    <row r="110" spans="6:6" x14ac:dyDescent="0.3">
      <c r="F110" s="79"/>
    </row>
    <row r="111" spans="6:6" x14ac:dyDescent="0.3">
      <c r="F111" s="79"/>
    </row>
    <row r="112" spans="6:6" x14ac:dyDescent="0.3">
      <c r="F112" s="79"/>
    </row>
    <row r="113" spans="6:6" x14ac:dyDescent="0.3">
      <c r="F113" s="79"/>
    </row>
    <row r="114" spans="6:6" x14ac:dyDescent="0.3">
      <c r="F114" s="79"/>
    </row>
    <row r="115" spans="6:6" x14ac:dyDescent="0.3">
      <c r="F115" s="79"/>
    </row>
    <row r="116" spans="6:6" x14ac:dyDescent="0.3">
      <c r="F116" s="79"/>
    </row>
    <row r="117" spans="6:6" x14ac:dyDescent="0.3">
      <c r="F117" s="79"/>
    </row>
    <row r="118" spans="6:6" x14ac:dyDescent="0.3">
      <c r="F118" s="79"/>
    </row>
    <row r="119" spans="6:6" x14ac:dyDescent="0.3">
      <c r="F119" s="79"/>
    </row>
    <row r="120" spans="6:6" x14ac:dyDescent="0.3">
      <c r="F120" s="79"/>
    </row>
    <row r="121" spans="6:6" x14ac:dyDescent="0.3">
      <c r="F121" s="79"/>
    </row>
    <row r="122" spans="6:6" x14ac:dyDescent="0.3">
      <c r="F122" s="79"/>
    </row>
    <row r="123" spans="6:6" x14ac:dyDescent="0.3">
      <c r="F123" s="79"/>
    </row>
    <row r="124" spans="6:6" x14ac:dyDescent="0.3">
      <c r="F124" s="79"/>
    </row>
    <row r="125" spans="6:6" x14ac:dyDescent="0.3">
      <c r="F125" s="79"/>
    </row>
    <row r="126" spans="6:6" x14ac:dyDescent="0.3">
      <c r="F126" s="79"/>
    </row>
    <row r="127" spans="6:6" x14ac:dyDescent="0.3">
      <c r="F127" s="79"/>
    </row>
    <row r="128" spans="6:6" x14ac:dyDescent="0.3">
      <c r="F128" s="79"/>
    </row>
    <row r="129" spans="6:6" x14ac:dyDescent="0.3">
      <c r="F129" s="79"/>
    </row>
    <row r="130" spans="6:6" x14ac:dyDescent="0.3">
      <c r="F130" s="79"/>
    </row>
    <row r="131" spans="6:6" x14ac:dyDescent="0.3">
      <c r="F131" s="79"/>
    </row>
    <row r="132" spans="6:6" x14ac:dyDescent="0.3">
      <c r="F132" s="79"/>
    </row>
    <row r="133" spans="6:6" x14ac:dyDescent="0.3">
      <c r="F133" s="79"/>
    </row>
    <row r="134" spans="6:6" x14ac:dyDescent="0.3">
      <c r="F134" s="79"/>
    </row>
    <row r="135" spans="6:6" x14ac:dyDescent="0.3">
      <c r="F135" s="79"/>
    </row>
    <row r="136" spans="6:6" x14ac:dyDescent="0.3">
      <c r="F136" s="79"/>
    </row>
    <row r="137" spans="6:6" x14ac:dyDescent="0.3">
      <c r="F137" s="79"/>
    </row>
    <row r="138" spans="6:6" x14ac:dyDescent="0.3">
      <c r="F138" s="79"/>
    </row>
    <row r="140" spans="6:6" x14ac:dyDescent="0.3">
      <c r="F140" s="79"/>
    </row>
    <row r="141" spans="6:6" x14ac:dyDescent="0.3">
      <c r="F141" s="79"/>
    </row>
    <row r="142" spans="6:6" x14ac:dyDescent="0.3">
      <c r="F142" s="79"/>
    </row>
    <row r="143" spans="6:6" x14ac:dyDescent="0.3">
      <c r="F143" s="79"/>
    </row>
    <row r="144" spans="6:6" x14ac:dyDescent="0.3">
      <c r="F144" s="79"/>
    </row>
    <row r="145" spans="6:6" x14ac:dyDescent="0.3">
      <c r="F145" s="79"/>
    </row>
  </sheetData>
  <customSheetViews>
    <customSheetView guid="{839003FA-3055-4E28-826D-0A2EF77DACBD}" scale="70" showPageBreaks="1" fitToPage="1" printArea="1" view="pageBreakPreview">
      <selection activeCell="C18" sqref="C18"/>
      <pageMargins left="0.75" right="0.75" top="0.98425196850393704" bottom="0.98425196850393704" header="0" footer="0"/>
      <printOptions horizontalCentered="1"/>
      <pageSetup paperSize="9" scale="59" orientation="portrait" r:id="rId1"/>
      <headerFooter alignWithMargins="0"/>
    </customSheetView>
  </customSheetViews>
  <mergeCells count="18">
    <mergeCell ref="C7:C9"/>
    <mergeCell ref="A7:A9"/>
    <mergeCell ref="B7:B9"/>
    <mergeCell ref="A34:E34"/>
    <mergeCell ref="A32:E32"/>
    <mergeCell ref="A25:E25"/>
    <mergeCell ref="C11:C15"/>
    <mergeCell ref="A11:A16"/>
    <mergeCell ref="B11:B16"/>
    <mergeCell ref="J5:J6"/>
    <mergeCell ref="A1:E1"/>
    <mergeCell ref="A5:B5"/>
    <mergeCell ref="D5:D6"/>
    <mergeCell ref="E5:E6"/>
    <mergeCell ref="A6:B6"/>
    <mergeCell ref="G5:G6"/>
    <mergeCell ref="H5:H6"/>
    <mergeCell ref="I5:I6"/>
  </mergeCells>
  <phoneticPr fontId="2" type="noConversion"/>
  <printOptions horizontalCentered="1"/>
  <pageMargins left="0.75" right="0.75" top="0.98425196850393704" bottom="0.98425196850393704" header="0" footer="0"/>
  <pageSetup paperSize="9" scale="59"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K93"/>
  <sheetViews>
    <sheetView tabSelected="1" view="pageBreakPreview" zoomScale="70" zoomScaleNormal="66" zoomScaleSheetLayoutView="70" workbookViewId="0">
      <selection activeCell="C79" sqref="C79"/>
    </sheetView>
  </sheetViews>
  <sheetFormatPr defaultColWidth="9.109375" defaultRowHeight="17.399999999999999" x14ac:dyDescent="0.3"/>
  <cols>
    <col min="1" max="1" width="9.109375" style="59"/>
    <col min="2" max="2" width="9.109375" style="69"/>
    <col min="3" max="3" width="79.33203125" style="69" customWidth="1"/>
    <col min="4" max="4" width="25.6640625" style="70" customWidth="1"/>
    <col min="5" max="5" width="25.6640625" style="71" customWidth="1"/>
    <col min="6" max="6" width="2.44140625" style="68" hidden="1" customWidth="1"/>
    <col min="7" max="9" width="18.88671875" style="216" hidden="1" customWidth="1"/>
    <col min="10" max="10" width="13" style="223" hidden="1" customWidth="1"/>
    <col min="11" max="11" width="75.44140625" style="68" hidden="1" customWidth="1"/>
    <col min="12" max="16384" width="9.109375" style="68"/>
  </cols>
  <sheetData>
    <row r="1" spans="1:10" s="81" customFormat="1" ht="69.75" customHeight="1" x14ac:dyDescent="0.4">
      <c r="A1" s="389" t="s">
        <v>348</v>
      </c>
      <c r="B1" s="390"/>
      <c r="C1" s="390"/>
      <c r="D1" s="390"/>
      <c r="E1" s="390"/>
      <c r="G1" s="217"/>
      <c r="H1" s="217"/>
      <c r="I1" s="217"/>
      <c r="J1" s="222"/>
    </row>
    <row r="2" spans="1:10" s="81" customFormat="1" ht="20.100000000000001" customHeight="1" x14ac:dyDescent="0.4">
      <c r="A2" s="55"/>
      <c r="B2" s="3"/>
      <c r="C2" s="3"/>
      <c r="D2" s="3"/>
      <c r="E2" s="3"/>
      <c r="G2" s="217"/>
      <c r="H2" s="217"/>
      <c r="I2" s="217"/>
      <c r="J2" s="222"/>
    </row>
    <row r="3" spans="1:10" s="81" customFormat="1" ht="20.100000000000001" customHeight="1" x14ac:dyDescent="0.4">
      <c r="A3" s="56" t="s">
        <v>737</v>
      </c>
      <c r="B3" s="3"/>
      <c r="C3" s="3"/>
      <c r="D3" s="3"/>
      <c r="E3" s="3"/>
      <c r="G3" s="217"/>
      <c r="H3" s="217"/>
      <c r="I3" s="217"/>
      <c r="J3" s="222"/>
    </row>
    <row r="4" spans="1:10" s="81" customFormat="1" ht="20.100000000000001" customHeight="1" x14ac:dyDescent="0.4">
      <c r="A4" s="55"/>
      <c r="B4" s="3"/>
      <c r="C4" s="3"/>
      <c r="D4" s="3"/>
      <c r="E4" s="57"/>
      <c r="G4" s="217"/>
      <c r="H4" s="217"/>
      <c r="I4" s="217"/>
      <c r="J4" s="222"/>
    </row>
    <row r="5" spans="1:10" ht="35.1" customHeight="1" x14ac:dyDescent="0.3">
      <c r="A5" s="391" t="s">
        <v>187</v>
      </c>
      <c r="B5" s="391"/>
      <c r="C5" s="58" t="s">
        <v>188</v>
      </c>
      <c r="D5" s="392" t="s">
        <v>26</v>
      </c>
      <c r="E5" s="393" t="s">
        <v>27</v>
      </c>
      <c r="G5" s="376" t="s">
        <v>349</v>
      </c>
      <c r="H5" s="376" t="s">
        <v>277</v>
      </c>
      <c r="I5" s="376" t="s">
        <v>278</v>
      </c>
      <c r="J5" s="376" t="s">
        <v>297</v>
      </c>
    </row>
    <row r="6" spans="1:10" ht="37.950000000000003" customHeight="1" x14ac:dyDescent="0.3">
      <c r="A6" s="394" t="s">
        <v>6</v>
      </c>
      <c r="B6" s="395"/>
      <c r="C6" s="60" t="s">
        <v>32</v>
      </c>
      <c r="D6" s="392"/>
      <c r="E6" s="393"/>
      <c r="G6" s="376"/>
      <c r="H6" s="376"/>
      <c r="I6" s="376"/>
      <c r="J6" s="376" t="s">
        <v>297</v>
      </c>
    </row>
    <row r="7" spans="1:10" ht="17.399999999999999" customHeight="1" x14ac:dyDescent="0.3">
      <c r="A7" s="396"/>
      <c r="B7" s="396" t="s">
        <v>28</v>
      </c>
      <c r="C7" s="380" t="s">
        <v>405</v>
      </c>
      <c r="D7" s="82" t="s">
        <v>33</v>
      </c>
      <c r="E7" s="213">
        <v>2500</v>
      </c>
      <c r="G7" s="213">
        <v>2500</v>
      </c>
      <c r="H7" s="213">
        <f>E7-G7</f>
        <v>0</v>
      </c>
      <c r="I7" s="214">
        <f>IFERROR(E7/G7*100,"-")</f>
        <v>100</v>
      </c>
      <c r="J7" s="227">
        <f>E7/60</f>
        <v>41.666666666666664</v>
      </c>
    </row>
    <row r="8" spans="1:10" ht="17.399999999999999" customHeight="1" x14ac:dyDescent="0.3">
      <c r="A8" s="397"/>
      <c r="B8" s="397"/>
      <c r="C8" s="382"/>
      <c r="D8" s="82" t="s">
        <v>34</v>
      </c>
      <c r="E8" s="213">
        <v>2500</v>
      </c>
      <c r="G8" s="213">
        <v>2500</v>
      </c>
      <c r="H8" s="213">
        <f t="shared" ref="H8:H71" si="0">E8-G8</f>
        <v>0</v>
      </c>
      <c r="I8" s="214">
        <f t="shared" ref="I8:I71" si="1">IFERROR(E8/G8*100,"-")</f>
        <v>100</v>
      </c>
      <c r="J8" s="227">
        <f t="shared" ref="J8:J71" si="2">E8/60</f>
        <v>41.666666666666664</v>
      </c>
    </row>
    <row r="9" spans="1:10" ht="17.399999999999999" customHeight="1" x14ac:dyDescent="0.3">
      <c r="A9" s="397"/>
      <c r="B9" s="398"/>
      <c r="C9" s="381"/>
      <c r="D9" s="82" t="s">
        <v>30</v>
      </c>
      <c r="E9" s="213">
        <v>2500</v>
      </c>
      <c r="G9" s="213">
        <v>2500</v>
      </c>
      <c r="H9" s="213">
        <f t="shared" si="0"/>
        <v>0</v>
      </c>
      <c r="I9" s="214">
        <f t="shared" si="1"/>
        <v>100</v>
      </c>
      <c r="J9" s="227">
        <f t="shared" si="2"/>
        <v>41.666666666666664</v>
      </c>
    </row>
    <row r="10" spans="1:10" ht="17.399999999999999" customHeight="1" x14ac:dyDescent="0.3">
      <c r="A10" s="397"/>
      <c r="B10" s="396" t="s">
        <v>29</v>
      </c>
      <c r="C10" s="410" t="s">
        <v>572</v>
      </c>
      <c r="D10" s="104" t="s">
        <v>33</v>
      </c>
      <c r="E10" s="213">
        <v>2500</v>
      </c>
      <c r="G10" s="213">
        <v>2500</v>
      </c>
      <c r="H10" s="213">
        <f t="shared" si="0"/>
        <v>0</v>
      </c>
      <c r="I10" s="214">
        <f t="shared" si="1"/>
        <v>100</v>
      </c>
      <c r="J10" s="227">
        <f t="shared" si="2"/>
        <v>41.666666666666664</v>
      </c>
    </row>
    <row r="11" spans="1:10" x14ac:dyDescent="0.3">
      <c r="A11" s="397"/>
      <c r="B11" s="430"/>
      <c r="C11" s="411"/>
      <c r="D11" s="104" t="s">
        <v>34</v>
      </c>
      <c r="E11" s="213">
        <v>2500</v>
      </c>
      <c r="G11" s="213">
        <v>2500</v>
      </c>
      <c r="H11" s="213">
        <f t="shared" si="0"/>
        <v>0</v>
      </c>
      <c r="I11" s="214">
        <f t="shared" si="1"/>
        <v>100</v>
      </c>
      <c r="J11" s="227">
        <f t="shared" si="2"/>
        <v>41.666666666666664</v>
      </c>
    </row>
    <row r="12" spans="1:10" x14ac:dyDescent="0.3">
      <c r="A12" s="397"/>
      <c r="B12" s="430"/>
      <c r="C12" s="411"/>
      <c r="D12" s="104" t="s">
        <v>30</v>
      </c>
      <c r="E12" s="213">
        <v>2500</v>
      </c>
      <c r="G12" s="213">
        <v>2500</v>
      </c>
      <c r="H12" s="213">
        <f t="shared" si="0"/>
        <v>0</v>
      </c>
      <c r="I12" s="214">
        <f t="shared" si="1"/>
        <v>100</v>
      </c>
      <c r="J12" s="227">
        <f t="shared" si="2"/>
        <v>41.666666666666664</v>
      </c>
    </row>
    <row r="13" spans="1:10" x14ac:dyDescent="0.3">
      <c r="A13" s="397"/>
      <c r="B13" s="430"/>
      <c r="C13" s="412"/>
      <c r="D13" s="104" t="s">
        <v>31</v>
      </c>
      <c r="E13" s="213">
        <v>2500</v>
      </c>
      <c r="G13" s="213">
        <v>2500</v>
      </c>
      <c r="H13" s="213">
        <f t="shared" si="0"/>
        <v>0</v>
      </c>
      <c r="I13" s="214">
        <f t="shared" si="1"/>
        <v>100</v>
      </c>
      <c r="J13" s="227">
        <f t="shared" si="2"/>
        <v>41.666666666666664</v>
      </c>
    </row>
    <row r="14" spans="1:10" ht="17.399999999999999" customHeight="1" x14ac:dyDescent="0.3">
      <c r="A14" s="397"/>
      <c r="B14" s="430"/>
      <c r="C14" s="410" t="s">
        <v>573</v>
      </c>
      <c r="D14" s="104" t="s">
        <v>33</v>
      </c>
      <c r="E14" s="213">
        <v>2500</v>
      </c>
      <c r="G14" s="213">
        <v>2500</v>
      </c>
      <c r="H14" s="213">
        <f t="shared" si="0"/>
        <v>0</v>
      </c>
      <c r="I14" s="214">
        <f t="shared" si="1"/>
        <v>100</v>
      </c>
      <c r="J14" s="227">
        <f t="shared" si="2"/>
        <v>41.666666666666664</v>
      </c>
    </row>
    <row r="15" spans="1:10" x14ac:dyDescent="0.3">
      <c r="A15" s="397"/>
      <c r="B15" s="430"/>
      <c r="C15" s="411"/>
      <c r="D15" s="104" t="s">
        <v>34</v>
      </c>
      <c r="E15" s="213">
        <v>2500</v>
      </c>
      <c r="G15" s="213">
        <v>2500</v>
      </c>
      <c r="H15" s="213">
        <f t="shared" si="0"/>
        <v>0</v>
      </c>
      <c r="I15" s="214">
        <f t="shared" si="1"/>
        <v>100</v>
      </c>
      <c r="J15" s="227">
        <f t="shared" si="2"/>
        <v>41.666666666666664</v>
      </c>
    </row>
    <row r="16" spans="1:10" x14ac:dyDescent="0.3">
      <c r="A16" s="397"/>
      <c r="B16" s="430"/>
      <c r="C16" s="411"/>
      <c r="D16" s="104" t="s">
        <v>30</v>
      </c>
      <c r="E16" s="213">
        <v>2500</v>
      </c>
      <c r="G16" s="213">
        <v>2500</v>
      </c>
      <c r="H16" s="213">
        <f t="shared" si="0"/>
        <v>0</v>
      </c>
      <c r="I16" s="214">
        <f t="shared" si="1"/>
        <v>100</v>
      </c>
      <c r="J16" s="227">
        <f t="shared" si="2"/>
        <v>41.666666666666664</v>
      </c>
    </row>
    <row r="17" spans="1:10" x14ac:dyDescent="0.3">
      <c r="A17" s="397"/>
      <c r="B17" s="430"/>
      <c r="C17" s="412"/>
      <c r="D17" s="104" t="s">
        <v>31</v>
      </c>
      <c r="E17" s="213">
        <v>2500</v>
      </c>
      <c r="G17" s="213">
        <v>2500</v>
      </c>
      <c r="H17" s="213">
        <f t="shared" si="0"/>
        <v>0</v>
      </c>
      <c r="I17" s="214">
        <f t="shared" si="1"/>
        <v>100</v>
      </c>
      <c r="J17" s="227">
        <f t="shared" si="2"/>
        <v>41.666666666666664</v>
      </c>
    </row>
    <row r="18" spans="1:10" ht="17.399999999999999" customHeight="1" x14ac:dyDescent="0.3">
      <c r="A18" s="397"/>
      <c r="B18" s="430"/>
      <c r="C18" s="410" t="s">
        <v>405</v>
      </c>
      <c r="D18" s="104" t="s">
        <v>33</v>
      </c>
      <c r="E18" s="213">
        <v>2500</v>
      </c>
      <c r="G18" s="213">
        <v>2500</v>
      </c>
      <c r="H18" s="213">
        <f t="shared" si="0"/>
        <v>0</v>
      </c>
      <c r="I18" s="214">
        <f t="shared" si="1"/>
        <v>100</v>
      </c>
      <c r="J18" s="227">
        <f t="shared" si="2"/>
        <v>41.666666666666664</v>
      </c>
    </row>
    <row r="19" spans="1:10" x14ac:dyDescent="0.3">
      <c r="A19" s="397"/>
      <c r="B19" s="430"/>
      <c r="C19" s="411"/>
      <c r="D19" s="104" t="s">
        <v>34</v>
      </c>
      <c r="E19" s="213">
        <v>2500</v>
      </c>
      <c r="G19" s="213">
        <v>2500</v>
      </c>
      <c r="H19" s="213">
        <f t="shared" si="0"/>
        <v>0</v>
      </c>
      <c r="I19" s="214">
        <f t="shared" si="1"/>
        <v>100</v>
      </c>
      <c r="J19" s="227">
        <f t="shared" si="2"/>
        <v>41.666666666666664</v>
      </c>
    </row>
    <row r="20" spans="1:10" x14ac:dyDescent="0.3">
      <c r="A20" s="397"/>
      <c r="B20" s="430"/>
      <c r="C20" s="411"/>
      <c r="D20" s="104" t="s">
        <v>30</v>
      </c>
      <c r="E20" s="213">
        <v>2500</v>
      </c>
      <c r="G20" s="213">
        <v>2500</v>
      </c>
      <c r="H20" s="213">
        <f t="shared" si="0"/>
        <v>0</v>
      </c>
      <c r="I20" s="214">
        <f t="shared" si="1"/>
        <v>100</v>
      </c>
      <c r="J20" s="227">
        <f t="shared" si="2"/>
        <v>41.666666666666664</v>
      </c>
    </row>
    <row r="21" spans="1:10" x14ac:dyDescent="0.3">
      <c r="A21" s="397"/>
      <c r="B21" s="430"/>
      <c r="C21" s="412"/>
      <c r="D21" s="104" t="s">
        <v>31</v>
      </c>
      <c r="E21" s="213">
        <v>2500</v>
      </c>
      <c r="G21" s="213">
        <v>2500</v>
      </c>
      <c r="H21" s="213">
        <f t="shared" si="0"/>
        <v>0</v>
      </c>
      <c r="I21" s="214">
        <f t="shared" si="1"/>
        <v>100</v>
      </c>
      <c r="J21" s="227">
        <f t="shared" si="2"/>
        <v>41.666666666666664</v>
      </c>
    </row>
    <row r="22" spans="1:10" ht="17.399999999999999" customHeight="1" x14ac:dyDescent="0.3">
      <c r="A22" s="397"/>
      <c r="B22" s="430"/>
      <c r="C22" s="410" t="s">
        <v>574</v>
      </c>
      <c r="D22" s="104" t="s">
        <v>33</v>
      </c>
      <c r="E22" s="213">
        <v>2500</v>
      </c>
      <c r="G22" s="213">
        <v>2500</v>
      </c>
      <c r="H22" s="213">
        <f t="shared" si="0"/>
        <v>0</v>
      </c>
      <c r="I22" s="214">
        <f t="shared" si="1"/>
        <v>100</v>
      </c>
      <c r="J22" s="227">
        <f t="shared" si="2"/>
        <v>41.666666666666664</v>
      </c>
    </row>
    <row r="23" spans="1:10" x14ac:dyDescent="0.3">
      <c r="A23" s="397"/>
      <c r="B23" s="430"/>
      <c r="C23" s="411"/>
      <c r="D23" s="104" t="s">
        <v>34</v>
      </c>
      <c r="E23" s="213">
        <v>2500</v>
      </c>
      <c r="G23" s="213">
        <v>2500</v>
      </c>
      <c r="H23" s="213">
        <f t="shared" si="0"/>
        <v>0</v>
      </c>
      <c r="I23" s="214">
        <f t="shared" si="1"/>
        <v>100</v>
      </c>
      <c r="J23" s="227">
        <f t="shared" si="2"/>
        <v>41.666666666666664</v>
      </c>
    </row>
    <row r="24" spans="1:10" x14ac:dyDescent="0.3">
      <c r="A24" s="397"/>
      <c r="B24" s="430"/>
      <c r="C24" s="411"/>
      <c r="D24" s="104" t="s">
        <v>30</v>
      </c>
      <c r="E24" s="213">
        <v>2500</v>
      </c>
      <c r="G24" s="213">
        <v>2500</v>
      </c>
      <c r="H24" s="213">
        <f t="shared" si="0"/>
        <v>0</v>
      </c>
      <c r="I24" s="214">
        <f t="shared" si="1"/>
        <v>100</v>
      </c>
      <c r="J24" s="227">
        <f t="shared" si="2"/>
        <v>41.666666666666664</v>
      </c>
    </row>
    <row r="25" spans="1:10" x14ac:dyDescent="0.3">
      <c r="A25" s="397"/>
      <c r="B25" s="430"/>
      <c r="C25" s="412"/>
      <c r="D25" s="104" t="s">
        <v>31</v>
      </c>
      <c r="E25" s="213">
        <v>2500</v>
      </c>
      <c r="G25" s="213">
        <v>2500</v>
      </c>
      <c r="H25" s="213">
        <f t="shared" si="0"/>
        <v>0</v>
      </c>
      <c r="I25" s="214">
        <f t="shared" si="1"/>
        <v>100</v>
      </c>
      <c r="J25" s="227">
        <f t="shared" si="2"/>
        <v>41.666666666666664</v>
      </c>
    </row>
    <row r="26" spans="1:10" ht="17.399999999999999" customHeight="1" x14ac:dyDescent="0.3">
      <c r="A26" s="397"/>
      <c r="B26" s="430"/>
      <c r="C26" s="410" t="s">
        <v>575</v>
      </c>
      <c r="D26" s="104" t="s">
        <v>33</v>
      </c>
      <c r="E26" s="213">
        <v>2500</v>
      </c>
      <c r="G26" s="213">
        <v>2500</v>
      </c>
      <c r="H26" s="213">
        <f t="shared" si="0"/>
        <v>0</v>
      </c>
      <c r="I26" s="214">
        <f t="shared" si="1"/>
        <v>100</v>
      </c>
      <c r="J26" s="227">
        <f t="shared" si="2"/>
        <v>41.666666666666664</v>
      </c>
    </row>
    <row r="27" spans="1:10" x14ac:dyDescent="0.3">
      <c r="A27" s="397"/>
      <c r="B27" s="430"/>
      <c r="C27" s="411"/>
      <c r="D27" s="104" t="s">
        <v>34</v>
      </c>
      <c r="E27" s="213">
        <v>2500</v>
      </c>
      <c r="G27" s="213">
        <v>2500</v>
      </c>
      <c r="H27" s="213">
        <f t="shared" si="0"/>
        <v>0</v>
      </c>
      <c r="I27" s="214">
        <f t="shared" si="1"/>
        <v>100</v>
      </c>
      <c r="J27" s="227">
        <f t="shared" si="2"/>
        <v>41.666666666666664</v>
      </c>
    </row>
    <row r="28" spans="1:10" x14ac:dyDescent="0.3">
      <c r="A28" s="397"/>
      <c r="B28" s="430"/>
      <c r="C28" s="411"/>
      <c r="D28" s="104" t="s">
        <v>30</v>
      </c>
      <c r="E28" s="213">
        <v>2500</v>
      </c>
      <c r="G28" s="213">
        <v>2500</v>
      </c>
      <c r="H28" s="213">
        <f t="shared" si="0"/>
        <v>0</v>
      </c>
      <c r="I28" s="214">
        <f t="shared" si="1"/>
        <v>100</v>
      </c>
      <c r="J28" s="227">
        <f t="shared" si="2"/>
        <v>41.666666666666664</v>
      </c>
    </row>
    <row r="29" spans="1:10" x14ac:dyDescent="0.3">
      <c r="A29" s="397"/>
      <c r="B29" s="430"/>
      <c r="C29" s="412"/>
      <c r="D29" s="104" t="s">
        <v>31</v>
      </c>
      <c r="E29" s="213">
        <v>2500</v>
      </c>
      <c r="G29" s="213">
        <v>2500</v>
      </c>
      <c r="H29" s="213">
        <f t="shared" si="0"/>
        <v>0</v>
      </c>
      <c r="I29" s="214">
        <f t="shared" si="1"/>
        <v>100</v>
      </c>
      <c r="J29" s="227">
        <f t="shared" si="2"/>
        <v>41.666666666666664</v>
      </c>
    </row>
    <row r="30" spans="1:10" ht="17.399999999999999" customHeight="1" x14ac:dyDescent="0.3">
      <c r="A30" s="397"/>
      <c r="B30" s="430"/>
      <c r="C30" s="410" t="s">
        <v>576</v>
      </c>
      <c r="D30" s="104" t="s">
        <v>33</v>
      </c>
      <c r="E30" s="213">
        <v>2500</v>
      </c>
      <c r="G30" s="213">
        <v>2500</v>
      </c>
      <c r="H30" s="213">
        <f t="shared" si="0"/>
        <v>0</v>
      </c>
      <c r="I30" s="214">
        <f t="shared" si="1"/>
        <v>100</v>
      </c>
      <c r="J30" s="227">
        <f t="shared" si="2"/>
        <v>41.666666666666664</v>
      </c>
    </row>
    <row r="31" spans="1:10" x14ac:dyDescent="0.3">
      <c r="A31" s="397"/>
      <c r="B31" s="430"/>
      <c r="C31" s="411"/>
      <c r="D31" s="104" t="s">
        <v>34</v>
      </c>
      <c r="E31" s="213">
        <v>2500</v>
      </c>
      <c r="G31" s="213">
        <v>2500</v>
      </c>
      <c r="H31" s="213">
        <f t="shared" si="0"/>
        <v>0</v>
      </c>
      <c r="I31" s="214">
        <f t="shared" si="1"/>
        <v>100</v>
      </c>
      <c r="J31" s="227">
        <f t="shared" si="2"/>
        <v>41.666666666666664</v>
      </c>
    </row>
    <row r="32" spans="1:10" x14ac:dyDescent="0.3">
      <c r="A32" s="397"/>
      <c r="B32" s="430"/>
      <c r="C32" s="411"/>
      <c r="D32" s="104" t="s">
        <v>30</v>
      </c>
      <c r="E32" s="213">
        <v>2500</v>
      </c>
      <c r="G32" s="213">
        <v>2500</v>
      </c>
      <c r="H32" s="213">
        <f t="shared" si="0"/>
        <v>0</v>
      </c>
      <c r="I32" s="214">
        <f t="shared" si="1"/>
        <v>100</v>
      </c>
      <c r="J32" s="227">
        <f t="shared" si="2"/>
        <v>41.666666666666664</v>
      </c>
    </row>
    <row r="33" spans="1:10" x14ac:dyDescent="0.3">
      <c r="A33" s="397"/>
      <c r="B33" s="430"/>
      <c r="C33" s="412"/>
      <c r="D33" s="104" t="s">
        <v>31</v>
      </c>
      <c r="E33" s="213">
        <v>2500</v>
      </c>
      <c r="G33" s="213">
        <v>2500</v>
      </c>
      <c r="H33" s="213">
        <f t="shared" si="0"/>
        <v>0</v>
      </c>
      <c r="I33" s="214">
        <f t="shared" si="1"/>
        <v>100</v>
      </c>
      <c r="J33" s="227">
        <f t="shared" si="2"/>
        <v>41.666666666666664</v>
      </c>
    </row>
    <row r="34" spans="1:10" ht="17.399999999999999" customHeight="1" x14ac:dyDescent="0.3">
      <c r="A34" s="397"/>
      <c r="B34" s="430"/>
      <c r="C34" s="410" t="s">
        <v>409</v>
      </c>
      <c r="D34" s="104" t="s">
        <v>33</v>
      </c>
      <c r="E34" s="213">
        <v>2500</v>
      </c>
      <c r="G34" s="213">
        <v>2500</v>
      </c>
      <c r="H34" s="213">
        <f t="shared" si="0"/>
        <v>0</v>
      </c>
      <c r="I34" s="214">
        <f t="shared" si="1"/>
        <v>100</v>
      </c>
      <c r="J34" s="227">
        <f t="shared" si="2"/>
        <v>41.666666666666664</v>
      </c>
    </row>
    <row r="35" spans="1:10" x14ac:dyDescent="0.3">
      <c r="A35" s="397"/>
      <c r="B35" s="430"/>
      <c r="C35" s="411"/>
      <c r="D35" s="104" t="s">
        <v>34</v>
      </c>
      <c r="E35" s="213">
        <v>2500</v>
      </c>
      <c r="G35" s="213">
        <v>2500</v>
      </c>
      <c r="H35" s="213">
        <f t="shared" si="0"/>
        <v>0</v>
      </c>
      <c r="I35" s="214">
        <f t="shared" si="1"/>
        <v>100</v>
      </c>
      <c r="J35" s="227">
        <f t="shared" si="2"/>
        <v>41.666666666666664</v>
      </c>
    </row>
    <row r="36" spans="1:10" x14ac:dyDescent="0.3">
      <c r="A36" s="397"/>
      <c r="B36" s="430"/>
      <c r="C36" s="411"/>
      <c r="D36" s="104" t="s">
        <v>30</v>
      </c>
      <c r="E36" s="213">
        <v>2500</v>
      </c>
      <c r="G36" s="213">
        <v>2500</v>
      </c>
      <c r="H36" s="213">
        <f t="shared" si="0"/>
        <v>0</v>
      </c>
      <c r="I36" s="214">
        <f t="shared" si="1"/>
        <v>100</v>
      </c>
      <c r="J36" s="227">
        <f t="shared" si="2"/>
        <v>41.666666666666664</v>
      </c>
    </row>
    <row r="37" spans="1:10" x14ac:dyDescent="0.3">
      <c r="A37" s="397"/>
      <c r="B37" s="430"/>
      <c r="C37" s="412"/>
      <c r="D37" s="104" t="s">
        <v>31</v>
      </c>
      <c r="E37" s="213">
        <v>2500</v>
      </c>
      <c r="G37" s="213">
        <v>2500</v>
      </c>
      <c r="H37" s="213">
        <f t="shared" si="0"/>
        <v>0</v>
      </c>
      <c r="I37" s="214">
        <f t="shared" si="1"/>
        <v>100</v>
      </c>
      <c r="J37" s="227">
        <f t="shared" si="2"/>
        <v>41.666666666666664</v>
      </c>
    </row>
    <row r="38" spans="1:10" ht="17.399999999999999" customHeight="1" x14ac:dyDescent="0.3">
      <c r="A38" s="397"/>
      <c r="B38" s="430"/>
      <c r="C38" s="410" t="s">
        <v>577</v>
      </c>
      <c r="D38" s="104" t="s">
        <v>33</v>
      </c>
      <c r="E38" s="213">
        <v>2500</v>
      </c>
      <c r="G38" s="213">
        <v>2500</v>
      </c>
      <c r="H38" s="213">
        <f t="shared" si="0"/>
        <v>0</v>
      </c>
      <c r="I38" s="214">
        <f t="shared" si="1"/>
        <v>100</v>
      </c>
      <c r="J38" s="227">
        <f t="shared" si="2"/>
        <v>41.666666666666664</v>
      </c>
    </row>
    <row r="39" spans="1:10" x14ac:dyDescent="0.3">
      <c r="A39" s="397"/>
      <c r="B39" s="430"/>
      <c r="C39" s="411"/>
      <c r="D39" s="104" t="s">
        <v>34</v>
      </c>
      <c r="E39" s="213">
        <v>2500</v>
      </c>
      <c r="G39" s="213">
        <v>2500</v>
      </c>
      <c r="H39" s="213">
        <f t="shared" si="0"/>
        <v>0</v>
      </c>
      <c r="I39" s="214">
        <f t="shared" si="1"/>
        <v>100</v>
      </c>
      <c r="J39" s="227">
        <f t="shared" si="2"/>
        <v>41.666666666666664</v>
      </c>
    </row>
    <row r="40" spans="1:10" x14ac:dyDescent="0.3">
      <c r="A40" s="397"/>
      <c r="B40" s="430"/>
      <c r="C40" s="411"/>
      <c r="D40" s="104" t="s">
        <v>30</v>
      </c>
      <c r="E40" s="213">
        <v>2500</v>
      </c>
      <c r="G40" s="213">
        <v>2500</v>
      </c>
      <c r="H40" s="213">
        <f t="shared" si="0"/>
        <v>0</v>
      </c>
      <c r="I40" s="214">
        <f t="shared" si="1"/>
        <v>100</v>
      </c>
      <c r="J40" s="227">
        <f t="shared" si="2"/>
        <v>41.666666666666664</v>
      </c>
    </row>
    <row r="41" spans="1:10" x14ac:dyDescent="0.3">
      <c r="A41" s="397"/>
      <c r="B41" s="430"/>
      <c r="C41" s="412"/>
      <c r="D41" s="104" t="s">
        <v>31</v>
      </c>
      <c r="E41" s="213">
        <v>2500</v>
      </c>
      <c r="G41" s="213">
        <v>2500</v>
      </c>
      <c r="H41" s="213">
        <f t="shared" si="0"/>
        <v>0</v>
      </c>
      <c r="I41" s="214">
        <f t="shared" si="1"/>
        <v>100</v>
      </c>
      <c r="J41" s="227">
        <f t="shared" si="2"/>
        <v>41.666666666666664</v>
      </c>
    </row>
    <row r="42" spans="1:10" ht="17.399999999999999" customHeight="1" x14ac:dyDescent="0.3">
      <c r="A42" s="397"/>
      <c r="B42" s="430"/>
      <c r="C42" s="410" t="s">
        <v>683</v>
      </c>
      <c r="D42" s="104" t="s">
        <v>33</v>
      </c>
      <c r="E42" s="213">
        <v>2500</v>
      </c>
      <c r="G42" s="213">
        <v>2500</v>
      </c>
      <c r="H42" s="213">
        <f t="shared" si="0"/>
        <v>0</v>
      </c>
      <c r="I42" s="214">
        <f t="shared" si="1"/>
        <v>100</v>
      </c>
      <c r="J42" s="227">
        <f t="shared" si="2"/>
        <v>41.666666666666664</v>
      </c>
    </row>
    <row r="43" spans="1:10" x14ac:dyDescent="0.3">
      <c r="A43" s="397"/>
      <c r="B43" s="430"/>
      <c r="C43" s="411"/>
      <c r="D43" s="104" t="s">
        <v>34</v>
      </c>
      <c r="E43" s="213">
        <v>2500</v>
      </c>
      <c r="G43" s="213">
        <v>2500</v>
      </c>
      <c r="H43" s="213">
        <f t="shared" si="0"/>
        <v>0</v>
      </c>
      <c r="I43" s="214">
        <f t="shared" si="1"/>
        <v>100</v>
      </c>
      <c r="J43" s="227">
        <f t="shared" si="2"/>
        <v>41.666666666666664</v>
      </c>
    </row>
    <row r="44" spans="1:10" x14ac:dyDescent="0.3">
      <c r="A44" s="397"/>
      <c r="B44" s="430"/>
      <c r="C44" s="411"/>
      <c r="D44" s="104" t="s">
        <v>30</v>
      </c>
      <c r="E44" s="213">
        <v>2500</v>
      </c>
      <c r="G44" s="213">
        <v>2500</v>
      </c>
      <c r="H44" s="213">
        <f t="shared" si="0"/>
        <v>0</v>
      </c>
      <c r="I44" s="214">
        <f t="shared" si="1"/>
        <v>100</v>
      </c>
      <c r="J44" s="227">
        <f t="shared" si="2"/>
        <v>41.666666666666664</v>
      </c>
    </row>
    <row r="45" spans="1:10" x14ac:dyDescent="0.3">
      <c r="A45" s="397"/>
      <c r="B45" s="430"/>
      <c r="C45" s="411"/>
      <c r="D45" s="104" t="s">
        <v>31</v>
      </c>
      <c r="E45" s="213">
        <v>2500</v>
      </c>
      <c r="G45" s="213">
        <v>2500</v>
      </c>
      <c r="H45" s="213">
        <f t="shared" si="0"/>
        <v>0</v>
      </c>
      <c r="I45" s="214">
        <f t="shared" si="1"/>
        <v>100</v>
      </c>
      <c r="J45" s="227">
        <f t="shared" si="2"/>
        <v>41.666666666666664</v>
      </c>
    </row>
    <row r="46" spans="1:10" ht="17.399999999999999" customHeight="1" x14ac:dyDescent="0.3">
      <c r="A46" s="397"/>
      <c r="B46" s="431"/>
      <c r="C46" s="410" t="s">
        <v>728</v>
      </c>
      <c r="D46" s="188" t="s">
        <v>33</v>
      </c>
      <c r="E46" s="237">
        <v>3000</v>
      </c>
      <c r="G46" s="213">
        <v>2500</v>
      </c>
      <c r="H46" s="213">
        <f t="shared" si="0"/>
        <v>500</v>
      </c>
      <c r="I46" s="214">
        <f t="shared" si="1"/>
        <v>120</v>
      </c>
      <c r="J46" s="227">
        <f t="shared" si="2"/>
        <v>50</v>
      </c>
    </row>
    <row r="47" spans="1:10" ht="17.399999999999999" customHeight="1" x14ac:dyDescent="0.3">
      <c r="A47" s="397"/>
      <c r="B47" s="431"/>
      <c r="C47" s="411"/>
      <c r="D47" s="188" t="s">
        <v>34</v>
      </c>
      <c r="E47" s="213">
        <v>2500</v>
      </c>
      <c r="G47" s="213">
        <v>2500</v>
      </c>
      <c r="H47" s="213">
        <f t="shared" si="0"/>
        <v>0</v>
      </c>
      <c r="I47" s="214">
        <f t="shared" si="1"/>
        <v>100</v>
      </c>
      <c r="J47" s="227">
        <f t="shared" si="2"/>
        <v>41.666666666666664</v>
      </c>
    </row>
    <row r="48" spans="1:10" x14ac:dyDescent="0.3">
      <c r="A48" s="397"/>
      <c r="B48" s="431"/>
      <c r="C48" s="411"/>
      <c r="D48" s="188" t="s">
        <v>30</v>
      </c>
      <c r="E48" s="213">
        <v>2500</v>
      </c>
      <c r="G48" s="213">
        <v>2500</v>
      </c>
      <c r="H48" s="213">
        <f t="shared" si="0"/>
        <v>0</v>
      </c>
      <c r="I48" s="214">
        <f t="shared" si="1"/>
        <v>100</v>
      </c>
      <c r="J48" s="227">
        <f t="shared" si="2"/>
        <v>41.666666666666664</v>
      </c>
    </row>
    <row r="49" spans="1:10" x14ac:dyDescent="0.3">
      <c r="A49" s="397"/>
      <c r="B49" s="431"/>
      <c r="C49" s="412"/>
      <c r="D49" s="188" t="s">
        <v>31</v>
      </c>
      <c r="E49" s="213">
        <v>2500</v>
      </c>
      <c r="G49" s="213">
        <v>2500</v>
      </c>
      <c r="H49" s="213">
        <f t="shared" si="0"/>
        <v>0</v>
      </c>
      <c r="I49" s="214">
        <f t="shared" si="1"/>
        <v>100</v>
      </c>
      <c r="J49" s="227">
        <f t="shared" si="2"/>
        <v>41.666666666666664</v>
      </c>
    </row>
    <row r="50" spans="1:10" ht="17.399999999999999" customHeight="1" x14ac:dyDescent="0.3">
      <c r="A50" s="397"/>
      <c r="B50" s="431"/>
      <c r="C50" s="410" t="s">
        <v>578</v>
      </c>
      <c r="D50" s="188" t="s">
        <v>33</v>
      </c>
      <c r="E50" s="213">
        <v>2500</v>
      </c>
      <c r="G50" s="213">
        <v>2500</v>
      </c>
      <c r="H50" s="213">
        <f t="shared" si="0"/>
        <v>0</v>
      </c>
      <c r="I50" s="214">
        <f t="shared" si="1"/>
        <v>100</v>
      </c>
      <c r="J50" s="227">
        <f t="shared" si="2"/>
        <v>41.666666666666664</v>
      </c>
    </row>
    <row r="51" spans="1:10" x14ac:dyDescent="0.3">
      <c r="A51" s="397"/>
      <c r="B51" s="431"/>
      <c r="C51" s="411"/>
      <c r="D51" s="188" t="s">
        <v>34</v>
      </c>
      <c r="E51" s="213">
        <v>2500</v>
      </c>
      <c r="G51" s="213">
        <v>2500</v>
      </c>
      <c r="H51" s="213">
        <f t="shared" si="0"/>
        <v>0</v>
      </c>
      <c r="I51" s="214">
        <f t="shared" si="1"/>
        <v>100</v>
      </c>
      <c r="J51" s="227">
        <f t="shared" si="2"/>
        <v>41.666666666666664</v>
      </c>
    </row>
    <row r="52" spans="1:10" x14ac:dyDescent="0.3">
      <c r="A52" s="397"/>
      <c r="B52" s="431"/>
      <c r="C52" s="411"/>
      <c r="D52" s="188" t="s">
        <v>30</v>
      </c>
      <c r="E52" s="213">
        <v>2500</v>
      </c>
      <c r="G52" s="213">
        <v>2500</v>
      </c>
      <c r="H52" s="213">
        <f t="shared" si="0"/>
        <v>0</v>
      </c>
      <c r="I52" s="214">
        <f t="shared" si="1"/>
        <v>100</v>
      </c>
      <c r="J52" s="227">
        <f t="shared" si="2"/>
        <v>41.666666666666664</v>
      </c>
    </row>
    <row r="53" spans="1:10" x14ac:dyDescent="0.3">
      <c r="A53" s="397"/>
      <c r="B53" s="431"/>
      <c r="C53" s="412"/>
      <c r="D53" s="188" t="s">
        <v>31</v>
      </c>
      <c r="E53" s="213">
        <v>2500</v>
      </c>
      <c r="G53" s="213">
        <v>2500</v>
      </c>
      <c r="H53" s="213">
        <f t="shared" si="0"/>
        <v>0</v>
      </c>
      <c r="I53" s="214">
        <f t="shared" si="1"/>
        <v>100</v>
      </c>
      <c r="J53" s="227">
        <f t="shared" si="2"/>
        <v>41.666666666666664</v>
      </c>
    </row>
    <row r="54" spans="1:10" ht="17.399999999999999" customHeight="1" x14ac:dyDescent="0.3">
      <c r="A54" s="397"/>
      <c r="B54" s="430"/>
      <c r="C54" s="410" t="s">
        <v>690</v>
      </c>
      <c r="D54" s="61" t="s">
        <v>33</v>
      </c>
      <c r="E54" s="237">
        <v>3000</v>
      </c>
      <c r="G54" s="213">
        <v>2500</v>
      </c>
      <c r="H54" s="213">
        <f t="shared" si="0"/>
        <v>500</v>
      </c>
      <c r="I54" s="214">
        <f t="shared" si="1"/>
        <v>120</v>
      </c>
      <c r="J54" s="227">
        <f t="shared" si="2"/>
        <v>50</v>
      </c>
    </row>
    <row r="55" spans="1:10" ht="17.399999999999999" customHeight="1" x14ac:dyDescent="0.3">
      <c r="A55" s="397"/>
      <c r="B55" s="430"/>
      <c r="C55" s="411"/>
      <c r="D55" s="61" t="s">
        <v>34</v>
      </c>
      <c r="E55" s="213">
        <v>2500</v>
      </c>
      <c r="G55" s="213">
        <v>2500</v>
      </c>
      <c r="H55" s="213">
        <f t="shared" si="0"/>
        <v>0</v>
      </c>
      <c r="I55" s="214">
        <f t="shared" si="1"/>
        <v>100</v>
      </c>
      <c r="J55" s="227">
        <f t="shared" si="2"/>
        <v>41.666666666666664</v>
      </c>
    </row>
    <row r="56" spans="1:10" ht="17.399999999999999" customHeight="1" x14ac:dyDescent="0.3">
      <c r="A56" s="397"/>
      <c r="B56" s="430"/>
      <c r="C56" s="411"/>
      <c r="D56" s="61" t="s">
        <v>30</v>
      </c>
      <c r="E56" s="213">
        <v>2500</v>
      </c>
      <c r="G56" s="213">
        <v>2500</v>
      </c>
      <c r="H56" s="213">
        <f t="shared" si="0"/>
        <v>0</v>
      </c>
      <c r="I56" s="214">
        <f t="shared" si="1"/>
        <v>100</v>
      </c>
      <c r="J56" s="227">
        <f t="shared" si="2"/>
        <v>41.666666666666664</v>
      </c>
    </row>
    <row r="57" spans="1:10" ht="17.399999999999999" customHeight="1" x14ac:dyDescent="0.3">
      <c r="A57" s="398"/>
      <c r="B57" s="432"/>
      <c r="C57" s="412"/>
      <c r="D57" s="61" t="s">
        <v>31</v>
      </c>
      <c r="E57" s="213">
        <v>2500</v>
      </c>
      <c r="G57" s="213">
        <v>2500</v>
      </c>
      <c r="H57" s="213">
        <f t="shared" si="0"/>
        <v>0</v>
      </c>
      <c r="I57" s="214">
        <f t="shared" si="1"/>
        <v>100</v>
      </c>
      <c r="J57" s="227">
        <f t="shared" si="2"/>
        <v>41.666666666666664</v>
      </c>
    </row>
    <row r="58" spans="1:10" ht="36" customHeight="1" x14ac:dyDescent="0.3">
      <c r="A58" s="63"/>
      <c r="B58" s="84"/>
      <c r="C58" s="65" t="s">
        <v>35</v>
      </c>
      <c r="D58" s="66"/>
      <c r="E58" s="85"/>
      <c r="G58" s="213"/>
      <c r="H58" s="213"/>
      <c r="I58" s="214"/>
      <c r="J58" s="227"/>
    </row>
    <row r="59" spans="1:10" ht="17.399999999999999" customHeight="1" x14ac:dyDescent="0.3">
      <c r="A59" s="427"/>
      <c r="B59" s="427"/>
      <c r="C59" s="133" t="s">
        <v>405</v>
      </c>
      <c r="D59" s="104" t="s">
        <v>33</v>
      </c>
      <c r="E59" s="213">
        <v>2500</v>
      </c>
      <c r="G59" s="213">
        <v>2500</v>
      </c>
      <c r="H59" s="213">
        <f t="shared" si="0"/>
        <v>0</v>
      </c>
      <c r="I59" s="214">
        <f t="shared" si="1"/>
        <v>100</v>
      </c>
      <c r="J59" s="227">
        <f t="shared" si="2"/>
        <v>41.666666666666664</v>
      </c>
    </row>
    <row r="60" spans="1:10" ht="17.399999999999999" customHeight="1" x14ac:dyDescent="0.3">
      <c r="A60" s="428"/>
      <c r="B60" s="428"/>
      <c r="C60" s="133" t="s">
        <v>406</v>
      </c>
      <c r="D60" s="104" t="s">
        <v>33</v>
      </c>
      <c r="E60" s="213">
        <v>2500</v>
      </c>
      <c r="G60" s="213">
        <v>2500</v>
      </c>
      <c r="H60" s="213">
        <f t="shared" si="0"/>
        <v>0</v>
      </c>
      <c r="I60" s="214">
        <f t="shared" si="1"/>
        <v>100</v>
      </c>
      <c r="J60" s="227">
        <f t="shared" si="2"/>
        <v>41.666666666666664</v>
      </c>
    </row>
    <row r="61" spans="1:10" ht="17.399999999999999" customHeight="1" x14ac:dyDescent="0.3">
      <c r="A61" s="428"/>
      <c r="B61" s="428"/>
      <c r="C61" s="264" t="s">
        <v>408</v>
      </c>
      <c r="D61" s="104" t="s">
        <v>33</v>
      </c>
      <c r="E61" s="213">
        <v>2500</v>
      </c>
      <c r="G61" s="213">
        <v>2500</v>
      </c>
      <c r="H61" s="213">
        <f t="shared" ref="H61" si="3">E61-G61</f>
        <v>0</v>
      </c>
      <c r="I61" s="214">
        <f t="shared" ref="I61" si="4">IFERROR(E61/G61*100,"-")</f>
        <v>100</v>
      </c>
      <c r="J61" s="227">
        <f t="shared" ref="J61" si="5">E61/60</f>
        <v>41.666666666666664</v>
      </c>
    </row>
    <row r="62" spans="1:10" ht="17.399999999999999" customHeight="1" x14ac:dyDescent="0.3">
      <c r="A62" s="428"/>
      <c r="B62" s="428"/>
      <c r="C62" s="133" t="s">
        <v>407</v>
      </c>
      <c r="D62" s="104" t="s">
        <v>33</v>
      </c>
      <c r="E62" s="213">
        <v>2500</v>
      </c>
      <c r="G62" s="213">
        <v>2500</v>
      </c>
      <c r="H62" s="213">
        <f t="shared" si="0"/>
        <v>0</v>
      </c>
      <c r="I62" s="214">
        <f t="shared" si="1"/>
        <v>100</v>
      </c>
      <c r="J62" s="227">
        <f t="shared" si="2"/>
        <v>41.666666666666664</v>
      </c>
    </row>
    <row r="63" spans="1:10" ht="17.399999999999999" customHeight="1" x14ac:dyDescent="0.3">
      <c r="A63" s="428"/>
      <c r="B63" s="428"/>
      <c r="C63" s="133" t="s">
        <v>409</v>
      </c>
      <c r="D63" s="104" t="s">
        <v>33</v>
      </c>
      <c r="E63" s="213">
        <v>2500</v>
      </c>
      <c r="G63" s="213">
        <v>2500</v>
      </c>
      <c r="H63" s="213">
        <f t="shared" si="0"/>
        <v>0</v>
      </c>
      <c r="I63" s="214">
        <f t="shared" si="1"/>
        <v>100</v>
      </c>
      <c r="J63" s="227">
        <f t="shared" si="2"/>
        <v>41.666666666666664</v>
      </c>
    </row>
    <row r="64" spans="1:10" ht="17.399999999999999" customHeight="1" x14ac:dyDescent="0.3">
      <c r="A64" s="428"/>
      <c r="B64" s="428"/>
      <c r="C64" s="133" t="s">
        <v>410</v>
      </c>
      <c r="D64" s="104" t="s">
        <v>33</v>
      </c>
      <c r="E64" s="213">
        <v>2500</v>
      </c>
      <c r="G64" s="213">
        <v>2500</v>
      </c>
      <c r="H64" s="213">
        <f t="shared" si="0"/>
        <v>0</v>
      </c>
      <c r="I64" s="214">
        <f t="shared" si="1"/>
        <v>100</v>
      </c>
      <c r="J64" s="227">
        <f t="shared" si="2"/>
        <v>41.666666666666664</v>
      </c>
    </row>
    <row r="65" spans="1:10" ht="17.399999999999999" customHeight="1" x14ac:dyDescent="0.3">
      <c r="A65" s="428"/>
      <c r="B65" s="428"/>
      <c r="C65" s="133" t="s">
        <v>411</v>
      </c>
      <c r="D65" s="104" t="s">
        <v>33</v>
      </c>
      <c r="E65" s="213">
        <v>2500</v>
      </c>
      <c r="G65" s="213">
        <v>2500</v>
      </c>
      <c r="H65" s="213">
        <f t="shared" si="0"/>
        <v>0</v>
      </c>
      <c r="I65" s="214">
        <f t="shared" si="1"/>
        <v>100</v>
      </c>
      <c r="J65" s="227">
        <f t="shared" si="2"/>
        <v>41.666666666666664</v>
      </c>
    </row>
    <row r="66" spans="1:10" x14ac:dyDescent="0.3">
      <c r="A66" s="428"/>
      <c r="B66" s="428"/>
      <c r="C66" s="300" t="s">
        <v>684</v>
      </c>
      <c r="D66" s="104" t="s">
        <v>33</v>
      </c>
      <c r="E66" s="213">
        <v>2500</v>
      </c>
      <c r="G66" s="213">
        <v>2500</v>
      </c>
      <c r="H66" s="213">
        <f t="shared" si="0"/>
        <v>0</v>
      </c>
      <c r="I66" s="214">
        <f t="shared" si="1"/>
        <v>100</v>
      </c>
      <c r="J66" s="227">
        <f t="shared" si="2"/>
        <v>41.666666666666664</v>
      </c>
    </row>
    <row r="67" spans="1:10" ht="17.399999999999999" customHeight="1" x14ac:dyDescent="0.3">
      <c r="A67" s="428"/>
      <c r="B67" s="428"/>
      <c r="C67" s="271" t="s">
        <v>412</v>
      </c>
      <c r="D67" s="104" t="s">
        <v>33</v>
      </c>
      <c r="E67" s="213">
        <v>2500</v>
      </c>
      <c r="G67" s="213">
        <v>2500</v>
      </c>
      <c r="H67" s="213">
        <f t="shared" si="0"/>
        <v>0</v>
      </c>
      <c r="I67" s="214">
        <f t="shared" si="1"/>
        <v>100</v>
      </c>
      <c r="J67" s="227">
        <f t="shared" si="2"/>
        <v>41.666666666666664</v>
      </c>
    </row>
    <row r="68" spans="1:10" ht="17.399999999999999" customHeight="1" x14ac:dyDescent="0.3">
      <c r="A68" s="428"/>
      <c r="B68" s="428"/>
      <c r="C68" s="133" t="s">
        <v>413</v>
      </c>
      <c r="D68" s="104" t="s">
        <v>33</v>
      </c>
      <c r="E68" s="213">
        <v>2500</v>
      </c>
      <c r="G68" s="213">
        <v>2500</v>
      </c>
      <c r="H68" s="213">
        <f t="shared" si="0"/>
        <v>0</v>
      </c>
      <c r="I68" s="214">
        <f t="shared" si="1"/>
        <v>100</v>
      </c>
      <c r="J68" s="227">
        <f t="shared" si="2"/>
        <v>41.666666666666664</v>
      </c>
    </row>
    <row r="69" spans="1:10" ht="17.399999999999999" customHeight="1" x14ac:dyDescent="0.3">
      <c r="A69" s="428"/>
      <c r="B69" s="428"/>
      <c r="C69" s="133" t="s">
        <v>414</v>
      </c>
      <c r="D69" s="104" t="s">
        <v>33</v>
      </c>
      <c r="E69" s="213">
        <v>2500</v>
      </c>
      <c r="G69" s="213">
        <v>2500</v>
      </c>
      <c r="H69" s="213">
        <f t="shared" si="0"/>
        <v>0</v>
      </c>
      <c r="I69" s="214">
        <f t="shared" si="1"/>
        <v>100</v>
      </c>
      <c r="J69" s="227">
        <f t="shared" si="2"/>
        <v>41.666666666666664</v>
      </c>
    </row>
    <row r="70" spans="1:10" ht="17.399999999999999" customHeight="1" x14ac:dyDescent="0.3">
      <c r="A70" s="428"/>
      <c r="B70" s="428"/>
      <c r="C70" s="133" t="s">
        <v>415</v>
      </c>
      <c r="D70" s="104" t="s">
        <v>33</v>
      </c>
      <c r="E70" s="213">
        <v>2500</v>
      </c>
      <c r="G70" s="213">
        <v>2500</v>
      </c>
      <c r="H70" s="213">
        <f t="shared" si="0"/>
        <v>0</v>
      </c>
      <c r="I70" s="214">
        <f t="shared" si="1"/>
        <v>100</v>
      </c>
      <c r="J70" s="227">
        <f t="shared" si="2"/>
        <v>41.666666666666664</v>
      </c>
    </row>
    <row r="71" spans="1:10" ht="21" customHeight="1" x14ac:dyDescent="0.3">
      <c r="A71" s="428"/>
      <c r="B71" s="428"/>
      <c r="C71" s="380" t="s">
        <v>430</v>
      </c>
      <c r="D71" s="185" t="s">
        <v>33</v>
      </c>
      <c r="E71" s="213">
        <v>2800</v>
      </c>
      <c r="G71" s="213">
        <v>2800</v>
      </c>
      <c r="H71" s="213">
        <f t="shared" si="0"/>
        <v>0</v>
      </c>
      <c r="I71" s="214">
        <f t="shared" si="1"/>
        <v>100</v>
      </c>
      <c r="J71" s="227">
        <f t="shared" si="2"/>
        <v>46.666666666666664</v>
      </c>
    </row>
    <row r="72" spans="1:10" x14ac:dyDescent="0.3">
      <c r="A72" s="429"/>
      <c r="B72" s="429"/>
      <c r="C72" s="381"/>
      <c r="D72" s="185" t="s">
        <v>34</v>
      </c>
      <c r="E72" s="213">
        <v>2800</v>
      </c>
      <c r="G72" s="213">
        <v>2800</v>
      </c>
      <c r="H72" s="213">
        <f>E72-G72</f>
        <v>0</v>
      </c>
      <c r="I72" s="214">
        <f>IFERROR(E72/G72*100,"-")</f>
        <v>100</v>
      </c>
      <c r="J72" s="227">
        <f t="shared" ref="J72" si="6">E72/60</f>
        <v>46.666666666666664</v>
      </c>
    </row>
    <row r="73" spans="1:10" ht="36" customHeight="1" x14ac:dyDescent="0.3">
      <c r="A73" s="63"/>
      <c r="B73" s="64"/>
      <c r="C73" s="65" t="s">
        <v>36</v>
      </c>
      <c r="D73" s="66"/>
      <c r="E73" s="67"/>
      <c r="G73" s="213"/>
      <c r="H73" s="213"/>
      <c r="I73" s="214"/>
    </row>
    <row r="74" spans="1:10" x14ac:dyDescent="0.3">
      <c r="A74" s="139"/>
      <c r="B74" s="139"/>
      <c r="C74" s="374" t="s">
        <v>234</v>
      </c>
      <c r="D74" s="375"/>
      <c r="E74" s="62">
        <v>2500</v>
      </c>
      <c r="G74" s="213">
        <v>2500</v>
      </c>
      <c r="H74" s="213">
        <f t="shared" ref="H74:H78" si="7">E74-G74</f>
        <v>0</v>
      </c>
      <c r="I74" s="214">
        <f t="shared" ref="I74:I78" si="8">IFERROR(E74/G74*100,"-")</f>
        <v>100</v>
      </c>
    </row>
    <row r="75" spans="1:10" x14ac:dyDescent="0.3">
      <c r="G75" s="213"/>
      <c r="H75" s="213"/>
      <c r="I75" s="214"/>
    </row>
    <row r="76" spans="1:10" ht="35.25" customHeight="1" x14ac:dyDescent="0.3">
      <c r="A76" s="63"/>
      <c r="B76" s="72"/>
      <c r="C76" s="73" t="s">
        <v>235</v>
      </c>
      <c r="D76" s="74"/>
      <c r="E76" s="75"/>
      <c r="G76" s="213"/>
      <c r="H76" s="213"/>
      <c r="I76" s="214"/>
    </row>
    <row r="77" spans="1:10" x14ac:dyDescent="0.3">
      <c r="A77" s="399"/>
      <c r="B77" s="399"/>
      <c r="C77" s="374" t="s">
        <v>280</v>
      </c>
      <c r="D77" s="375"/>
      <c r="E77" s="106">
        <v>5</v>
      </c>
      <c r="G77" s="213">
        <v>5</v>
      </c>
      <c r="H77" s="213">
        <f t="shared" si="7"/>
        <v>0</v>
      </c>
      <c r="I77" s="214">
        <f t="shared" si="8"/>
        <v>100</v>
      </c>
    </row>
    <row r="78" spans="1:10" x14ac:dyDescent="0.3">
      <c r="A78" s="400"/>
      <c r="B78" s="400"/>
      <c r="C78" s="374" t="s">
        <v>738</v>
      </c>
      <c r="D78" s="375"/>
      <c r="E78" s="106">
        <v>2.5</v>
      </c>
      <c r="G78" s="213">
        <v>2.5</v>
      </c>
      <c r="H78" s="213">
        <f t="shared" si="7"/>
        <v>0</v>
      </c>
      <c r="I78" s="214">
        <f t="shared" si="8"/>
        <v>100</v>
      </c>
    </row>
    <row r="81" spans="1:10" s="59" customFormat="1" x14ac:dyDescent="0.3">
      <c r="B81" s="69"/>
      <c r="C81" s="69"/>
      <c r="D81" s="70" t="s">
        <v>343</v>
      </c>
      <c r="E81" s="71"/>
      <c r="G81" s="215"/>
      <c r="H81" s="215"/>
      <c r="I81" s="215"/>
      <c r="J81" s="221"/>
    </row>
    <row r="82" spans="1:10" x14ac:dyDescent="0.3">
      <c r="D82" s="70" t="s">
        <v>344</v>
      </c>
    </row>
    <row r="84" spans="1:10" s="59" customFormat="1" ht="36.75" customHeight="1" x14ac:dyDescent="0.3">
      <c r="A84" s="379"/>
      <c r="B84" s="379"/>
      <c r="C84" s="379"/>
      <c r="D84" s="379"/>
      <c r="E84" s="379"/>
      <c r="G84" s="215"/>
      <c r="H84" s="215"/>
      <c r="I84" s="215"/>
      <c r="J84" s="221"/>
    </row>
    <row r="90" spans="1:10" x14ac:dyDescent="0.3">
      <c r="A90" s="80"/>
      <c r="B90" s="80"/>
      <c r="C90" s="80"/>
      <c r="D90" s="80"/>
      <c r="E90" s="80"/>
    </row>
    <row r="91" spans="1:10" ht="39" customHeight="1" x14ac:dyDescent="0.3">
      <c r="A91" s="377"/>
      <c r="B91" s="377"/>
      <c r="C91" s="377"/>
      <c r="D91" s="377"/>
      <c r="E91" s="377"/>
    </row>
    <row r="93" spans="1:10" s="59" customFormat="1" ht="54" customHeight="1" x14ac:dyDescent="0.3">
      <c r="A93" s="377"/>
      <c r="B93" s="378"/>
      <c r="C93" s="378"/>
      <c r="D93" s="378"/>
      <c r="E93" s="378"/>
      <c r="G93" s="215"/>
      <c r="H93" s="215"/>
      <c r="I93" s="215"/>
      <c r="J93" s="221"/>
    </row>
  </sheetData>
  <customSheetViews>
    <customSheetView guid="{839003FA-3055-4E28-826D-0A2EF77DACBD}" scale="70" showPageBreaks="1" fitToPage="1" printArea="1" view="pageBreakPreview" topLeftCell="A64">
      <selection activeCell="C81" sqref="C81"/>
      <rowBreaks count="1" manualBreakCount="1">
        <brk id="57" max="4" man="1"/>
      </rowBreaks>
      <pageMargins left="0.74803149606299213" right="0.74803149606299213" top="0.98425196850393704" bottom="0.98425196850393704" header="0" footer="0"/>
      <printOptions horizontalCentered="1"/>
      <pageSetup paperSize="9" scale="38" orientation="portrait" r:id="rId1"/>
      <headerFooter alignWithMargins="0"/>
    </customSheetView>
  </customSheetViews>
  <mergeCells count="36">
    <mergeCell ref="A1:E1"/>
    <mergeCell ref="A5:B5"/>
    <mergeCell ref="D5:D6"/>
    <mergeCell ref="E5:E6"/>
    <mergeCell ref="A6:B6"/>
    <mergeCell ref="A93:E93"/>
    <mergeCell ref="B10:B57"/>
    <mergeCell ref="A91:E91"/>
    <mergeCell ref="A7:A57"/>
    <mergeCell ref="B7:B9"/>
    <mergeCell ref="C7:C9"/>
    <mergeCell ref="C10:C13"/>
    <mergeCell ref="C22:C25"/>
    <mergeCell ref="A77:A78"/>
    <mergeCell ref="C30:C33"/>
    <mergeCell ref="C34:C37"/>
    <mergeCell ref="C26:C29"/>
    <mergeCell ref="C14:C17"/>
    <mergeCell ref="C18:C21"/>
    <mergeCell ref="A59:A72"/>
    <mergeCell ref="C46:C49"/>
    <mergeCell ref="J5:J6"/>
    <mergeCell ref="G5:G6"/>
    <mergeCell ref="H5:H6"/>
    <mergeCell ref="I5:I6"/>
    <mergeCell ref="A84:E84"/>
    <mergeCell ref="C74:D74"/>
    <mergeCell ref="C42:C45"/>
    <mergeCell ref="B77:B78"/>
    <mergeCell ref="C77:D77"/>
    <mergeCell ref="C38:C41"/>
    <mergeCell ref="C78:D78"/>
    <mergeCell ref="C50:C53"/>
    <mergeCell ref="C54:C57"/>
    <mergeCell ref="C71:C72"/>
    <mergeCell ref="B59:B72"/>
  </mergeCells>
  <phoneticPr fontId="2" type="noConversion"/>
  <printOptions horizontalCentered="1"/>
  <pageMargins left="0.35433070866141736" right="0.55118110236220474" top="0.98425196850393704" bottom="0.98425196850393704" header="0" footer="0"/>
  <pageSetup paperSize="9" scale="47" orientation="portrait" r:id="rId2"/>
  <headerFooter alignWithMargins="0"/>
  <rowBreaks count="1" manualBreakCount="1">
    <brk id="57"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N43"/>
  <sheetViews>
    <sheetView view="pageBreakPreview" zoomScale="70" zoomScaleNormal="66" zoomScaleSheetLayoutView="70" workbookViewId="0">
      <selection activeCell="A2" sqref="A2"/>
    </sheetView>
  </sheetViews>
  <sheetFormatPr defaultColWidth="9.109375" defaultRowHeight="17.399999999999999" x14ac:dyDescent="0.3"/>
  <cols>
    <col min="1" max="1" width="9.109375" style="59"/>
    <col min="2" max="2" width="9.109375" style="69"/>
    <col min="3" max="3" width="79.33203125" style="69" customWidth="1"/>
    <col min="4" max="4" width="25.6640625" style="70" customWidth="1"/>
    <col min="5" max="5" width="25.6640625" style="71" customWidth="1"/>
    <col min="6" max="6" width="2.44140625" style="68" hidden="1" customWidth="1"/>
    <col min="7" max="9" width="18.88671875" style="216" hidden="1" customWidth="1"/>
    <col min="10" max="10" width="13" style="223" hidden="1" customWidth="1"/>
    <col min="11" max="11" width="9.109375" style="68" hidden="1" customWidth="1"/>
    <col min="12" max="13" width="0" style="68" hidden="1" customWidth="1"/>
    <col min="14" max="16384" width="9.109375" style="68"/>
  </cols>
  <sheetData>
    <row r="1" spans="1:10" s="81" customFormat="1" ht="69.75" customHeight="1" x14ac:dyDescent="0.4">
      <c r="A1" s="389" t="s">
        <v>348</v>
      </c>
      <c r="B1" s="390"/>
      <c r="C1" s="390"/>
      <c r="D1" s="390"/>
      <c r="E1" s="390"/>
      <c r="G1" s="217"/>
      <c r="H1" s="217"/>
      <c r="I1" s="217"/>
      <c r="J1" s="222"/>
    </row>
    <row r="2" spans="1:10" s="81" customFormat="1" ht="20.100000000000001" customHeight="1" x14ac:dyDescent="0.4">
      <c r="A2" s="55"/>
      <c r="B2" s="3"/>
      <c r="C2" s="3"/>
      <c r="D2" s="3"/>
      <c r="E2" s="3"/>
      <c r="G2" s="217"/>
      <c r="H2" s="217"/>
      <c r="I2" s="217"/>
      <c r="J2" s="222"/>
    </row>
    <row r="3" spans="1:10" s="81" customFormat="1" ht="20.100000000000001" customHeight="1" x14ac:dyDescent="0.4">
      <c r="A3" s="56" t="s">
        <v>663</v>
      </c>
      <c r="B3" s="3"/>
      <c r="C3" s="3"/>
      <c r="D3" s="3"/>
      <c r="E3" s="3"/>
      <c r="G3" s="217"/>
      <c r="H3" s="217"/>
      <c r="I3" s="217"/>
      <c r="J3" s="222"/>
    </row>
    <row r="4" spans="1:10" s="81" customFormat="1" ht="20.100000000000001" customHeight="1" x14ac:dyDescent="0.4">
      <c r="A4" s="55"/>
      <c r="B4" s="3"/>
      <c r="C4" s="3"/>
      <c r="D4" s="3"/>
      <c r="E4" s="57"/>
      <c r="G4" s="217"/>
      <c r="H4" s="217"/>
      <c r="I4" s="217"/>
      <c r="J4" s="222"/>
    </row>
    <row r="5" spans="1:10" ht="35.1" customHeight="1" x14ac:dyDescent="0.3">
      <c r="A5" s="391" t="s">
        <v>187</v>
      </c>
      <c r="B5" s="391"/>
      <c r="C5" s="58" t="s">
        <v>188</v>
      </c>
      <c r="D5" s="433" t="s">
        <v>26</v>
      </c>
      <c r="E5" s="435" t="s">
        <v>27</v>
      </c>
      <c r="G5" s="376" t="s">
        <v>349</v>
      </c>
      <c r="H5" s="376" t="s">
        <v>277</v>
      </c>
      <c r="I5" s="376" t="s">
        <v>278</v>
      </c>
      <c r="J5" s="376" t="s">
        <v>297</v>
      </c>
    </row>
    <row r="6" spans="1:10" ht="37.950000000000003" customHeight="1" x14ac:dyDescent="0.3">
      <c r="A6" s="394" t="s">
        <v>7</v>
      </c>
      <c r="B6" s="395"/>
      <c r="C6" s="60" t="s">
        <v>32</v>
      </c>
      <c r="D6" s="434"/>
      <c r="E6" s="436"/>
      <c r="G6" s="376"/>
      <c r="H6" s="376"/>
      <c r="I6" s="376"/>
      <c r="J6" s="376" t="s">
        <v>297</v>
      </c>
    </row>
    <row r="7" spans="1:10" ht="19.95" customHeight="1" x14ac:dyDescent="0.3">
      <c r="A7" s="396"/>
      <c r="B7" s="437" t="s">
        <v>28</v>
      </c>
      <c r="C7" s="380" t="s">
        <v>579</v>
      </c>
      <c r="D7" s="82" t="s">
        <v>33</v>
      </c>
      <c r="E7" s="301">
        <v>3999.33</v>
      </c>
      <c r="G7" s="213">
        <v>3999.33</v>
      </c>
      <c r="H7" s="213">
        <f>E7-G7</f>
        <v>0</v>
      </c>
      <c r="I7" s="214">
        <f>IFERROR(E7/G7*100,"-")</f>
        <v>100</v>
      </c>
      <c r="J7" s="227">
        <f>E7/60</f>
        <v>66.655500000000004</v>
      </c>
    </row>
    <row r="8" spans="1:10" ht="19.95" customHeight="1" x14ac:dyDescent="0.3">
      <c r="A8" s="397"/>
      <c r="B8" s="438"/>
      <c r="C8" s="382"/>
      <c r="D8" s="82" t="s">
        <v>34</v>
      </c>
      <c r="E8" s="301">
        <v>3999.33</v>
      </c>
      <c r="G8" s="213">
        <v>3999.33</v>
      </c>
      <c r="H8" s="213">
        <f t="shared" ref="H8:H29" si="0">E8-G8</f>
        <v>0</v>
      </c>
      <c r="I8" s="214">
        <f t="shared" ref="I8:I29" si="1">IFERROR(E8/G8*100,"-")</f>
        <v>100</v>
      </c>
      <c r="J8" s="227">
        <f t="shared" ref="J8:J23" si="2">E8/60</f>
        <v>66.655500000000004</v>
      </c>
    </row>
    <row r="9" spans="1:10" ht="19.95" customHeight="1" x14ac:dyDescent="0.3">
      <c r="A9" s="397"/>
      <c r="B9" s="438"/>
      <c r="C9" s="381"/>
      <c r="D9" s="82" t="s">
        <v>30</v>
      </c>
      <c r="E9" s="301">
        <v>3999.33</v>
      </c>
      <c r="G9" s="213">
        <v>3999.33</v>
      </c>
      <c r="H9" s="213">
        <f t="shared" si="0"/>
        <v>0</v>
      </c>
      <c r="I9" s="214">
        <f t="shared" si="1"/>
        <v>100</v>
      </c>
      <c r="J9" s="227">
        <f t="shared" si="2"/>
        <v>66.655500000000004</v>
      </c>
    </row>
    <row r="10" spans="1:10" ht="19.95" customHeight="1" x14ac:dyDescent="0.3">
      <c r="A10" s="397"/>
      <c r="B10" s="438"/>
      <c r="C10" s="380" t="s">
        <v>580</v>
      </c>
      <c r="D10" s="82" t="s">
        <v>33</v>
      </c>
      <c r="E10" s="301">
        <v>3932.79</v>
      </c>
      <c r="G10" s="213">
        <v>3932.79</v>
      </c>
      <c r="H10" s="213">
        <f t="shared" si="0"/>
        <v>0</v>
      </c>
      <c r="I10" s="214">
        <f t="shared" si="1"/>
        <v>100</v>
      </c>
      <c r="J10" s="227">
        <f t="shared" si="2"/>
        <v>65.546499999999995</v>
      </c>
    </row>
    <row r="11" spans="1:10" ht="19.95" customHeight="1" x14ac:dyDescent="0.3">
      <c r="A11" s="397"/>
      <c r="B11" s="438"/>
      <c r="C11" s="382"/>
      <c r="D11" s="82" t="s">
        <v>34</v>
      </c>
      <c r="E11" s="301">
        <v>3932.79</v>
      </c>
      <c r="G11" s="213">
        <v>3932.79</v>
      </c>
      <c r="H11" s="213">
        <f t="shared" si="0"/>
        <v>0</v>
      </c>
      <c r="I11" s="214">
        <f t="shared" si="1"/>
        <v>100</v>
      </c>
      <c r="J11" s="227">
        <f t="shared" si="2"/>
        <v>65.546499999999995</v>
      </c>
    </row>
    <row r="12" spans="1:10" ht="19.95" customHeight="1" x14ac:dyDescent="0.3">
      <c r="A12" s="397"/>
      <c r="B12" s="439"/>
      <c r="C12" s="381"/>
      <c r="D12" s="82" t="s">
        <v>30</v>
      </c>
      <c r="E12" s="301">
        <v>3932.79</v>
      </c>
      <c r="G12" s="213">
        <v>3932.79</v>
      </c>
      <c r="H12" s="213">
        <f t="shared" si="0"/>
        <v>0</v>
      </c>
      <c r="I12" s="214">
        <f t="shared" si="1"/>
        <v>100</v>
      </c>
      <c r="J12" s="227">
        <f t="shared" si="2"/>
        <v>65.546499999999995</v>
      </c>
    </row>
    <row r="13" spans="1:10" ht="19.95" customHeight="1" x14ac:dyDescent="0.3">
      <c r="A13" s="397"/>
      <c r="B13" s="437" t="s">
        <v>29</v>
      </c>
      <c r="C13" s="380" t="s">
        <v>397</v>
      </c>
      <c r="D13" s="61" t="s">
        <v>33</v>
      </c>
      <c r="E13" s="301">
        <v>4210.43</v>
      </c>
      <c r="G13" s="213">
        <v>4210.43</v>
      </c>
      <c r="H13" s="213">
        <f t="shared" si="0"/>
        <v>0</v>
      </c>
      <c r="I13" s="214">
        <f t="shared" si="1"/>
        <v>100</v>
      </c>
      <c r="J13" s="227">
        <f t="shared" si="2"/>
        <v>70.173833333333334</v>
      </c>
    </row>
    <row r="14" spans="1:10" ht="19.95" customHeight="1" x14ac:dyDescent="0.3">
      <c r="A14" s="397"/>
      <c r="B14" s="438"/>
      <c r="C14" s="382"/>
      <c r="D14" s="61" t="s">
        <v>34</v>
      </c>
      <c r="E14" s="301">
        <v>4210.43</v>
      </c>
      <c r="G14" s="213">
        <v>4210.43</v>
      </c>
      <c r="H14" s="213">
        <f t="shared" si="0"/>
        <v>0</v>
      </c>
      <c r="I14" s="214">
        <f t="shared" si="1"/>
        <v>100</v>
      </c>
      <c r="J14" s="227">
        <f t="shared" si="2"/>
        <v>70.173833333333334</v>
      </c>
    </row>
    <row r="15" spans="1:10" ht="19.95" customHeight="1" x14ac:dyDescent="0.3">
      <c r="A15" s="397"/>
      <c r="B15" s="438"/>
      <c r="C15" s="381"/>
      <c r="D15" s="82" t="s">
        <v>30</v>
      </c>
      <c r="E15" s="301">
        <v>4210.43</v>
      </c>
      <c r="G15" s="213">
        <v>4210.43</v>
      </c>
      <c r="H15" s="213">
        <f t="shared" si="0"/>
        <v>0</v>
      </c>
      <c r="I15" s="214">
        <f t="shared" si="1"/>
        <v>100</v>
      </c>
      <c r="J15" s="227">
        <f t="shared" si="2"/>
        <v>70.173833333333334</v>
      </c>
    </row>
    <row r="16" spans="1:10" ht="19.95" customHeight="1" x14ac:dyDescent="0.3">
      <c r="A16" s="397"/>
      <c r="B16" s="438"/>
      <c r="C16" s="380" t="s">
        <v>581</v>
      </c>
      <c r="D16" s="61" t="s">
        <v>33</v>
      </c>
      <c r="E16" s="301">
        <v>3200</v>
      </c>
      <c r="G16" s="213">
        <v>3200</v>
      </c>
      <c r="H16" s="213">
        <f t="shared" si="0"/>
        <v>0</v>
      </c>
      <c r="I16" s="214">
        <f t="shared" si="1"/>
        <v>100</v>
      </c>
      <c r="J16" s="227">
        <f t="shared" si="2"/>
        <v>53.333333333333336</v>
      </c>
    </row>
    <row r="17" spans="1:10" ht="19.95" customHeight="1" x14ac:dyDescent="0.3">
      <c r="A17" s="397"/>
      <c r="B17" s="438"/>
      <c r="C17" s="382"/>
      <c r="D17" s="61" t="s">
        <v>34</v>
      </c>
      <c r="E17" s="301">
        <v>3200</v>
      </c>
      <c r="G17" s="213">
        <v>3200</v>
      </c>
      <c r="H17" s="213">
        <f t="shared" si="0"/>
        <v>0</v>
      </c>
      <c r="I17" s="214">
        <f t="shared" si="1"/>
        <v>100</v>
      </c>
      <c r="J17" s="227">
        <f t="shared" si="2"/>
        <v>53.333333333333336</v>
      </c>
    </row>
    <row r="18" spans="1:10" ht="19.95" customHeight="1" x14ac:dyDescent="0.3">
      <c r="A18" s="398"/>
      <c r="B18" s="439"/>
      <c r="C18" s="381"/>
      <c r="D18" s="82" t="s">
        <v>30</v>
      </c>
      <c r="E18" s="301">
        <v>3200</v>
      </c>
      <c r="G18" s="213">
        <v>3200</v>
      </c>
      <c r="H18" s="213">
        <f t="shared" si="0"/>
        <v>0</v>
      </c>
      <c r="I18" s="214">
        <f t="shared" si="1"/>
        <v>100</v>
      </c>
      <c r="J18" s="227">
        <f t="shared" si="2"/>
        <v>53.333333333333336</v>
      </c>
    </row>
    <row r="19" spans="1:10" ht="34.5" customHeight="1" x14ac:dyDescent="0.3">
      <c r="A19" s="63"/>
      <c r="B19" s="84"/>
      <c r="C19" s="65" t="s">
        <v>35</v>
      </c>
      <c r="D19" s="66"/>
      <c r="E19" s="67"/>
      <c r="G19" s="213"/>
      <c r="H19" s="213"/>
      <c r="I19" s="214"/>
      <c r="J19" s="227">
        <f t="shared" si="2"/>
        <v>0</v>
      </c>
    </row>
    <row r="20" spans="1:10" ht="19.95" customHeight="1" x14ac:dyDescent="0.3">
      <c r="A20" s="440"/>
      <c r="B20" s="440"/>
      <c r="C20" s="380" t="s">
        <v>397</v>
      </c>
      <c r="D20" s="104" t="s">
        <v>33</v>
      </c>
      <c r="E20" s="301">
        <v>5704.2</v>
      </c>
      <c r="G20" s="213">
        <v>5704.2</v>
      </c>
      <c r="H20" s="213">
        <f t="shared" si="0"/>
        <v>0</v>
      </c>
      <c r="I20" s="214">
        <f t="shared" si="1"/>
        <v>100</v>
      </c>
      <c r="J20" s="227">
        <f t="shared" si="2"/>
        <v>95.07</v>
      </c>
    </row>
    <row r="21" spans="1:10" ht="19.95" customHeight="1" x14ac:dyDescent="0.3">
      <c r="A21" s="441"/>
      <c r="B21" s="441"/>
      <c r="C21" s="381"/>
      <c r="D21" s="104" t="s">
        <v>34</v>
      </c>
      <c r="E21" s="301">
        <v>5704.2</v>
      </c>
      <c r="G21" s="213">
        <v>5704.2</v>
      </c>
      <c r="H21" s="213">
        <f t="shared" si="0"/>
        <v>0</v>
      </c>
      <c r="I21" s="214">
        <f t="shared" si="1"/>
        <v>100</v>
      </c>
      <c r="J21" s="227">
        <f t="shared" si="2"/>
        <v>95.07</v>
      </c>
    </row>
    <row r="22" spans="1:10" ht="21" customHeight="1" x14ac:dyDescent="0.3">
      <c r="A22" s="441"/>
      <c r="B22" s="441"/>
      <c r="C22" s="380" t="s">
        <v>430</v>
      </c>
      <c r="D22" s="185" t="s">
        <v>33</v>
      </c>
      <c r="E22" s="301">
        <v>2800</v>
      </c>
      <c r="G22" s="213">
        <v>2800</v>
      </c>
      <c r="H22" s="213">
        <f t="shared" si="0"/>
        <v>0</v>
      </c>
      <c r="I22" s="214">
        <f t="shared" si="1"/>
        <v>100</v>
      </c>
      <c r="J22" s="227">
        <f t="shared" si="2"/>
        <v>46.666666666666664</v>
      </c>
    </row>
    <row r="23" spans="1:10" x14ac:dyDescent="0.3">
      <c r="A23" s="442"/>
      <c r="B23" s="442"/>
      <c r="C23" s="381"/>
      <c r="D23" s="185" t="s">
        <v>34</v>
      </c>
      <c r="E23" s="301">
        <v>2800</v>
      </c>
      <c r="G23" s="213">
        <v>2800</v>
      </c>
      <c r="H23" s="213">
        <f>E23-G23</f>
        <v>0</v>
      </c>
      <c r="I23" s="214">
        <f>IFERROR(E23/G23*100,"-")</f>
        <v>100</v>
      </c>
      <c r="J23" s="227">
        <f t="shared" si="2"/>
        <v>46.666666666666664</v>
      </c>
    </row>
    <row r="24" spans="1:10" ht="36.75" customHeight="1" x14ac:dyDescent="0.3">
      <c r="A24" s="63"/>
      <c r="B24" s="64"/>
      <c r="C24" s="65" t="s">
        <v>36</v>
      </c>
      <c r="D24" s="66"/>
      <c r="E24" s="67"/>
      <c r="G24" s="213"/>
      <c r="H24" s="213"/>
      <c r="I24" s="214"/>
    </row>
    <row r="25" spans="1:10" x14ac:dyDescent="0.3">
      <c r="E25" s="186"/>
      <c r="G25" s="213"/>
      <c r="H25" s="213"/>
      <c r="I25" s="214"/>
    </row>
    <row r="26" spans="1:10" ht="35.25" customHeight="1" x14ac:dyDescent="0.3">
      <c r="A26" s="317"/>
      <c r="B26" s="318"/>
      <c r="C26" s="73" t="s">
        <v>235</v>
      </c>
      <c r="D26" s="74"/>
      <c r="E26" s="75"/>
      <c r="G26" s="213"/>
      <c r="H26" s="213"/>
      <c r="I26" s="214"/>
    </row>
    <row r="27" spans="1:10" ht="33.6" customHeight="1" x14ac:dyDescent="0.3">
      <c r="A27" s="321"/>
      <c r="B27" s="443"/>
      <c r="C27" s="315" t="s">
        <v>209</v>
      </c>
      <c r="D27" s="91"/>
      <c r="E27" s="213">
        <v>5</v>
      </c>
      <c r="G27" s="213">
        <v>5</v>
      </c>
      <c r="H27" s="213">
        <f t="shared" si="0"/>
        <v>0</v>
      </c>
      <c r="I27" s="214">
        <f t="shared" si="1"/>
        <v>100</v>
      </c>
    </row>
    <row r="28" spans="1:10" ht="33.6" customHeight="1" x14ac:dyDescent="0.3">
      <c r="A28" s="322"/>
      <c r="B28" s="444"/>
      <c r="C28" s="315" t="s">
        <v>210</v>
      </c>
      <c r="D28" s="91"/>
      <c r="E28" s="213">
        <v>50</v>
      </c>
      <c r="G28" s="213">
        <v>50</v>
      </c>
      <c r="H28" s="213">
        <f t="shared" si="0"/>
        <v>0</v>
      </c>
      <c r="I28" s="214">
        <f t="shared" si="1"/>
        <v>100</v>
      </c>
    </row>
    <row r="29" spans="1:10" x14ac:dyDescent="0.3">
      <c r="A29" s="322"/>
      <c r="B29" s="444"/>
      <c r="C29" s="316" t="s">
        <v>180</v>
      </c>
      <c r="D29" s="98"/>
      <c r="E29" s="213">
        <v>3</v>
      </c>
      <c r="G29" s="213">
        <v>3</v>
      </c>
      <c r="H29" s="213">
        <f t="shared" si="0"/>
        <v>0</v>
      </c>
      <c r="I29" s="214">
        <f t="shared" si="1"/>
        <v>100</v>
      </c>
    </row>
    <row r="30" spans="1:10" x14ac:dyDescent="0.3">
      <c r="A30" s="323"/>
      <c r="B30" s="324"/>
      <c r="C30" s="319" t="s">
        <v>679</v>
      </c>
      <c r="D30" s="313"/>
      <c r="E30" s="312">
        <v>58.8</v>
      </c>
      <c r="H30" s="293"/>
    </row>
    <row r="31" spans="1:10" s="59" customFormat="1" x14ac:dyDescent="0.3">
      <c r="A31" s="325"/>
      <c r="B31" s="326"/>
      <c r="C31" s="320" t="s">
        <v>680</v>
      </c>
      <c r="D31" s="314"/>
      <c r="E31" s="312">
        <v>176.4</v>
      </c>
      <c r="G31" s="215"/>
      <c r="H31" s="293"/>
      <c r="I31" s="215"/>
      <c r="J31" s="59" t="s">
        <v>681</v>
      </c>
    </row>
    <row r="32" spans="1:10" x14ac:dyDescent="0.3">
      <c r="C32" s="310"/>
      <c r="D32" s="309"/>
      <c r="E32" s="311"/>
    </row>
    <row r="33" spans="1:14" ht="18" customHeight="1" x14ac:dyDescent="0.3">
      <c r="D33" s="294"/>
      <c r="G33" s="297"/>
      <c r="J33" s="59"/>
      <c r="K33" s="59"/>
      <c r="L33" s="59"/>
      <c r="M33" s="59"/>
      <c r="N33" s="59"/>
    </row>
    <row r="34" spans="1:14" s="59" customFormat="1" ht="36.75" customHeight="1" x14ac:dyDescent="0.3">
      <c r="G34" s="215"/>
      <c r="H34" s="215"/>
      <c r="I34" s="215"/>
      <c r="J34" s="223"/>
    </row>
    <row r="35" spans="1:14" x14ac:dyDescent="0.3">
      <c r="D35" s="70" t="s">
        <v>343</v>
      </c>
    </row>
    <row r="36" spans="1:14" x14ac:dyDescent="0.3">
      <c r="D36" s="70" t="s">
        <v>344</v>
      </c>
    </row>
    <row r="40" spans="1:14" x14ac:dyDescent="0.3">
      <c r="A40" s="80"/>
      <c r="B40" s="80"/>
      <c r="C40" s="80"/>
      <c r="D40" s="80"/>
      <c r="E40" s="80"/>
    </row>
    <row r="41" spans="1:14" ht="39" customHeight="1" x14ac:dyDescent="0.3">
      <c r="A41" s="377"/>
      <c r="B41" s="377"/>
      <c r="C41" s="377"/>
      <c r="D41" s="377"/>
      <c r="E41" s="377"/>
    </row>
    <row r="43" spans="1:14" s="59" customFormat="1" ht="54" customHeight="1" x14ac:dyDescent="0.3">
      <c r="A43" s="377"/>
      <c r="B43" s="378"/>
      <c r="C43" s="378"/>
      <c r="D43" s="378"/>
      <c r="E43" s="378"/>
      <c r="G43" s="215"/>
      <c r="H43" s="215"/>
      <c r="I43" s="215"/>
      <c r="J43" s="223"/>
    </row>
  </sheetData>
  <customSheetViews>
    <customSheetView guid="{839003FA-3055-4E28-826D-0A2EF77DACBD}" scale="70" showPageBreaks="1" fitToPage="1" printArea="1" view="pageBreakPreview" topLeftCell="A4">
      <selection activeCell="C22" sqref="C22"/>
      <pageMargins left="0.35433070866141736" right="0.35433070866141736" top="0.98425196850393704" bottom="0.98425196850393704" header="0" footer="0"/>
      <printOptions horizontalCentered="1"/>
      <pageSetup paperSize="9" scale="66" orientation="portrait" r:id="rId1"/>
      <headerFooter alignWithMargins="0"/>
    </customSheetView>
  </customSheetViews>
  <mergeCells count="23">
    <mergeCell ref="A43:E43"/>
    <mergeCell ref="A41:E41"/>
    <mergeCell ref="B7:B12"/>
    <mergeCell ref="C7:C9"/>
    <mergeCell ref="C10:C12"/>
    <mergeCell ref="C13:C15"/>
    <mergeCell ref="C20:C21"/>
    <mergeCell ref="A20:A23"/>
    <mergeCell ref="B20:B23"/>
    <mergeCell ref="C22:C23"/>
    <mergeCell ref="C16:C18"/>
    <mergeCell ref="B13:B18"/>
    <mergeCell ref="A7:A18"/>
    <mergeCell ref="B27:B29"/>
    <mergeCell ref="J5:J6"/>
    <mergeCell ref="G5:G6"/>
    <mergeCell ref="H5:H6"/>
    <mergeCell ref="I5:I6"/>
    <mergeCell ref="A1:E1"/>
    <mergeCell ref="A5:B5"/>
    <mergeCell ref="D5:D6"/>
    <mergeCell ref="E5:E6"/>
    <mergeCell ref="A6:B6"/>
  </mergeCells>
  <phoneticPr fontId="2" type="noConversion"/>
  <printOptions horizontalCentered="1"/>
  <pageMargins left="0.35433070866141736" right="0.35433070866141736" top="0.98425196850393704" bottom="0.98425196850393704" header="0" footer="0"/>
  <pageSetup paperSize="9" scale="66"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K44"/>
  <sheetViews>
    <sheetView view="pageBreakPreview" zoomScale="70" zoomScaleNormal="66" zoomScaleSheetLayoutView="70" workbookViewId="0">
      <selection activeCell="A2" sqref="A2"/>
    </sheetView>
  </sheetViews>
  <sheetFormatPr defaultColWidth="9.109375" defaultRowHeight="17.399999999999999" x14ac:dyDescent="0.3"/>
  <cols>
    <col min="1" max="1" width="9.109375" style="59"/>
    <col min="2" max="2" width="9.109375" style="69"/>
    <col min="3" max="3" width="79.33203125" style="69" customWidth="1"/>
    <col min="4" max="4" width="25.6640625" style="70" customWidth="1"/>
    <col min="5" max="5" width="25.6640625" style="71" customWidth="1"/>
    <col min="6" max="6" width="2.44140625" style="68" hidden="1" customWidth="1"/>
    <col min="7" max="9" width="18.88671875" style="216" hidden="1" customWidth="1"/>
    <col min="10" max="10" width="13" style="223" hidden="1" customWidth="1"/>
    <col min="11" max="11" width="9.109375" style="68" hidden="1" customWidth="1"/>
    <col min="12" max="13" width="0" style="68" hidden="1" customWidth="1"/>
    <col min="14" max="16384" width="9.109375" style="68"/>
  </cols>
  <sheetData>
    <row r="1" spans="1:10" s="81" customFormat="1" ht="69.75" customHeight="1" x14ac:dyDescent="0.4">
      <c r="A1" s="389" t="s">
        <v>348</v>
      </c>
      <c r="B1" s="390"/>
      <c r="C1" s="390"/>
      <c r="D1" s="390"/>
      <c r="E1" s="390"/>
      <c r="G1" s="217"/>
      <c r="H1" s="217"/>
      <c r="I1" s="217"/>
      <c r="J1" s="222"/>
    </row>
    <row r="2" spans="1:10" s="81" customFormat="1" ht="20.100000000000001" customHeight="1" x14ac:dyDescent="0.4">
      <c r="A2" s="55"/>
      <c r="B2" s="3"/>
      <c r="C2" s="3"/>
      <c r="D2" s="3"/>
      <c r="E2" s="3"/>
      <c r="G2" s="217"/>
      <c r="H2" s="217"/>
      <c r="I2" s="217"/>
      <c r="J2" s="222"/>
    </row>
    <row r="3" spans="1:10" s="81" customFormat="1" ht="19.5" customHeight="1" x14ac:dyDescent="0.4">
      <c r="A3" s="56" t="s">
        <v>663</v>
      </c>
      <c r="B3" s="3"/>
      <c r="C3" s="3"/>
      <c r="D3" s="3"/>
      <c r="E3" s="3"/>
      <c r="G3" s="217"/>
      <c r="H3" s="217"/>
      <c r="I3" s="217"/>
      <c r="J3" s="222"/>
    </row>
    <row r="4" spans="1:10" s="81" customFormat="1" ht="20.100000000000001" customHeight="1" x14ac:dyDescent="0.4">
      <c r="A4" s="55"/>
      <c r="B4" s="3"/>
      <c r="C4" s="3"/>
      <c r="D4" s="3"/>
      <c r="E4" s="57"/>
      <c r="G4" s="217"/>
      <c r="H4" s="217"/>
      <c r="I4" s="217"/>
      <c r="J4" s="222"/>
    </row>
    <row r="5" spans="1:10" ht="35.1" customHeight="1" x14ac:dyDescent="0.3">
      <c r="A5" s="391" t="s">
        <v>187</v>
      </c>
      <c r="B5" s="391"/>
      <c r="C5" s="58" t="s">
        <v>188</v>
      </c>
      <c r="D5" s="433" t="s">
        <v>26</v>
      </c>
      <c r="E5" s="435" t="s">
        <v>27</v>
      </c>
      <c r="G5" s="376" t="s">
        <v>349</v>
      </c>
      <c r="H5" s="376" t="s">
        <v>277</v>
      </c>
      <c r="I5" s="376" t="s">
        <v>278</v>
      </c>
      <c r="J5" s="376" t="s">
        <v>297</v>
      </c>
    </row>
    <row r="6" spans="1:10" ht="37.950000000000003" customHeight="1" x14ac:dyDescent="0.3">
      <c r="A6" s="394" t="s">
        <v>8</v>
      </c>
      <c r="B6" s="395"/>
      <c r="C6" s="60" t="s">
        <v>32</v>
      </c>
      <c r="D6" s="434"/>
      <c r="E6" s="436"/>
      <c r="G6" s="376"/>
      <c r="H6" s="376"/>
      <c r="I6" s="376"/>
      <c r="J6" s="376" t="s">
        <v>297</v>
      </c>
    </row>
    <row r="7" spans="1:10" ht="17.399999999999999" customHeight="1" x14ac:dyDescent="0.3">
      <c r="A7" s="397"/>
      <c r="B7" s="396" t="s">
        <v>29</v>
      </c>
      <c r="C7" s="380" t="s">
        <v>418</v>
      </c>
      <c r="D7" s="61" t="s">
        <v>33</v>
      </c>
      <c r="E7" s="62">
        <v>5970</v>
      </c>
      <c r="G7" s="213">
        <v>5800</v>
      </c>
      <c r="H7" s="213">
        <f>E7-G7</f>
        <v>170</v>
      </c>
      <c r="I7" s="214">
        <f>IFERROR(E7/G7*100,"-")</f>
        <v>102.93103448275862</v>
      </c>
      <c r="J7" s="227">
        <f>E7/60</f>
        <v>99.5</v>
      </c>
    </row>
    <row r="8" spans="1:10" x14ac:dyDescent="0.3">
      <c r="A8" s="397"/>
      <c r="B8" s="397"/>
      <c r="C8" s="382"/>
      <c r="D8" s="61" t="s">
        <v>34</v>
      </c>
      <c r="E8" s="62">
        <f t="shared" ref="E8" si="0">1.03*G8</f>
        <v>6180</v>
      </c>
      <c r="G8" s="213">
        <v>6000</v>
      </c>
      <c r="H8" s="213">
        <f t="shared" ref="H8:H29" si="1">E8-G8</f>
        <v>180</v>
      </c>
      <c r="I8" s="214">
        <f t="shared" ref="I8:I29" si="2">IFERROR(E8/G8*100,"-")</f>
        <v>103</v>
      </c>
      <c r="J8" s="227">
        <f t="shared" ref="J8:J22" si="3">E8/60</f>
        <v>103</v>
      </c>
    </row>
    <row r="9" spans="1:10" x14ac:dyDescent="0.3">
      <c r="A9" s="397"/>
      <c r="B9" s="397"/>
      <c r="C9" s="381"/>
      <c r="D9" s="61" t="s">
        <v>30</v>
      </c>
      <c r="E9" s="62">
        <v>5670</v>
      </c>
      <c r="G9" s="213">
        <v>5500</v>
      </c>
      <c r="H9" s="213">
        <f t="shared" si="1"/>
        <v>170</v>
      </c>
      <c r="I9" s="214">
        <f t="shared" si="2"/>
        <v>103.09090909090909</v>
      </c>
      <c r="J9" s="227">
        <f t="shared" si="3"/>
        <v>94.5</v>
      </c>
    </row>
    <row r="10" spans="1:10" x14ac:dyDescent="0.3">
      <c r="A10" s="397"/>
      <c r="B10" s="397"/>
      <c r="C10" s="380" t="s">
        <v>582</v>
      </c>
      <c r="D10" s="61" t="s">
        <v>33</v>
      </c>
      <c r="E10" s="62">
        <v>5670</v>
      </c>
      <c r="G10" s="213">
        <v>5500</v>
      </c>
      <c r="H10" s="213">
        <f t="shared" si="1"/>
        <v>170</v>
      </c>
      <c r="I10" s="214">
        <f t="shared" si="2"/>
        <v>103.09090909090909</v>
      </c>
      <c r="J10" s="227">
        <f t="shared" si="3"/>
        <v>94.5</v>
      </c>
    </row>
    <row r="11" spans="1:10" x14ac:dyDescent="0.3">
      <c r="A11" s="397"/>
      <c r="B11" s="397"/>
      <c r="C11" s="382"/>
      <c r="D11" s="61" t="s">
        <v>34</v>
      </c>
      <c r="E11" s="62">
        <v>5670</v>
      </c>
      <c r="G11" s="213">
        <v>5500</v>
      </c>
      <c r="H11" s="213">
        <f t="shared" si="1"/>
        <v>170</v>
      </c>
      <c r="I11" s="214">
        <f t="shared" si="2"/>
        <v>103.09090909090909</v>
      </c>
      <c r="J11" s="227">
        <f t="shared" si="3"/>
        <v>94.5</v>
      </c>
    </row>
    <row r="12" spans="1:10" x14ac:dyDescent="0.3">
      <c r="A12" s="398"/>
      <c r="B12" s="398"/>
      <c r="C12" s="381"/>
      <c r="D12" s="176" t="s">
        <v>30</v>
      </c>
      <c r="E12" s="62">
        <v>5670</v>
      </c>
      <c r="G12" s="213">
        <v>5500</v>
      </c>
      <c r="H12" s="213">
        <f t="shared" si="1"/>
        <v>170</v>
      </c>
      <c r="I12" s="214">
        <f t="shared" si="2"/>
        <v>103.09090909090909</v>
      </c>
      <c r="J12" s="227">
        <f t="shared" si="3"/>
        <v>94.5</v>
      </c>
    </row>
    <row r="13" spans="1:10" ht="36.75" customHeight="1" x14ac:dyDescent="0.3">
      <c r="A13" s="63"/>
      <c r="B13" s="64"/>
      <c r="C13" s="177" t="s">
        <v>35</v>
      </c>
      <c r="D13" s="178"/>
      <c r="E13" s="179"/>
      <c r="G13" s="213"/>
      <c r="H13" s="213"/>
      <c r="I13" s="214"/>
      <c r="J13" s="227"/>
    </row>
    <row r="14" spans="1:10" ht="17.399999999999999" customHeight="1" x14ac:dyDescent="0.3">
      <c r="A14" s="427"/>
      <c r="B14" s="440"/>
      <c r="C14" s="380" t="s">
        <v>416</v>
      </c>
      <c r="D14" s="82" t="s">
        <v>33</v>
      </c>
      <c r="E14" s="180">
        <v>5230</v>
      </c>
      <c r="G14" s="213">
        <v>5000</v>
      </c>
      <c r="H14" s="213">
        <f t="shared" si="1"/>
        <v>230</v>
      </c>
      <c r="I14" s="214">
        <f t="shared" si="2"/>
        <v>104.60000000000001</v>
      </c>
      <c r="J14" s="227">
        <f t="shared" si="3"/>
        <v>87.166666666666671</v>
      </c>
    </row>
    <row r="15" spans="1:10" x14ac:dyDescent="0.3">
      <c r="A15" s="428"/>
      <c r="B15" s="441"/>
      <c r="C15" s="382"/>
      <c r="D15" s="82" t="s">
        <v>34</v>
      </c>
      <c r="E15" s="180">
        <v>5750</v>
      </c>
      <c r="G15" s="213">
        <v>5500</v>
      </c>
      <c r="H15" s="213">
        <f t="shared" si="1"/>
        <v>250</v>
      </c>
      <c r="I15" s="214">
        <f t="shared" si="2"/>
        <v>104.54545454545455</v>
      </c>
      <c r="J15" s="227">
        <f t="shared" si="3"/>
        <v>95.833333333333329</v>
      </c>
    </row>
    <row r="16" spans="1:10" x14ac:dyDescent="0.3">
      <c r="A16" s="428"/>
      <c r="B16" s="441"/>
      <c r="C16" s="382"/>
      <c r="D16" s="82" t="s">
        <v>30</v>
      </c>
      <c r="E16" s="180">
        <f t="shared" ref="E16:E17" si="4">1.045*G16</f>
        <v>6270</v>
      </c>
      <c r="G16" s="213">
        <v>6000</v>
      </c>
      <c r="H16" s="213">
        <f t="shared" si="1"/>
        <v>270</v>
      </c>
      <c r="I16" s="214">
        <f t="shared" si="2"/>
        <v>104.5</v>
      </c>
      <c r="J16" s="227">
        <f t="shared" si="3"/>
        <v>104.5</v>
      </c>
    </row>
    <row r="17" spans="1:10" x14ac:dyDescent="0.3">
      <c r="A17" s="428"/>
      <c r="B17" s="441"/>
      <c r="C17" s="382"/>
      <c r="D17" s="82" t="s">
        <v>31</v>
      </c>
      <c r="E17" s="180">
        <f t="shared" si="4"/>
        <v>6270</v>
      </c>
      <c r="G17" s="213">
        <v>6000</v>
      </c>
      <c r="H17" s="213">
        <f t="shared" si="1"/>
        <v>270</v>
      </c>
      <c r="I17" s="214">
        <f t="shared" si="2"/>
        <v>104.5</v>
      </c>
      <c r="J17" s="227">
        <f t="shared" si="3"/>
        <v>104.5</v>
      </c>
    </row>
    <row r="18" spans="1:10" x14ac:dyDescent="0.3">
      <c r="A18" s="428"/>
      <c r="B18" s="441"/>
      <c r="C18" s="381"/>
      <c r="D18" s="1" t="s">
        <v>73</v>
      </c>
      <c r="E18" s="180">
        <v>5950</v>
      </c>
      <c r="G18" s="213">
        <v>5700</v>
      </c>
      <c r="H18" s="213">
        <f t="shared" si="1"/>
        <v>250</v>
      </c>
      <c r="I18" s="214">
        <f t="shared" si="2"/>
        <v>104.3859649122807</v>
      </c>
      <c r="J18" s="227">
        <f t="shared" si="3"/>
        <v>99.166666666666671</v>
      </c>
    </row>
    <row r="19" spans="1:10" x14ac:dyDescent="0.3">
      <c r="A19" s="428"/>
      <c r="B19" s="428"/>
      <c r="C19" s="380" t="s">
        <v>417</v>
      </c>
      <c r="D19" s="61" t="s">
        <v>33</v>
      </c>
      <c r="E19" s="180">
        <v>6060</v>
      </c>
      <c r="G19" s="213">
        <v>5800</v>
      </c>
      <c r="H19" s="213">
        <f t="shared" si="1"/>
        <v>260</v>
      </c>
      <c r="I19" s="214">
        <f t="shared" si="2"/>
        <v>104.48275862068965</v>
      </c>
      <c r="J19" s="227">
        <f t="shared" si="3"/>
        <v>101</v>
      </c>
    </row>
    <row r="20" spans="1:10" x14ac:dyDescent="0.3">
      <c r="A20" s="428"/>
      <c r="B20" s="428"/>
      <c r="C20" s="381"/>
      <c r="D20" s="61" t="s">
        <v>34</v>
      </c>
      <c r="E20" s="180">
        <v>6060</v>
      </c>
      <c r="G20" s="213">
        <v>5800</v>
      </c>
      <c r="H20" s="213">
        <f t="shared" si="1"/>
        <v>260</v>
      </c>
      <c r="I20" s="214">
        <f t="shared" si="2"/>
        <v>104.48275862068965</v>
      </c>
      <c r="J20" s="227">
        <f t="shared" si="3"/>
        <v>101</v>
      </c>
    </row>
    <row r="21" spans="1:10" ht="17.399999999999999" customHeight="1" x14ac:dyDescent="0.3">
      <c r="A21" s="428"/>
      <c r="B21" s="428"/>
      <c r="C21" s="380" t="s">
        <v>418</v>
      </c>
      <c r="D21" s="61" t="s">
        <v>33</v>
      </c>
      <c r="E21" s="180">
        <v>5430</v>
      </c>
      <c r="G21" s="213">
        <v>5200</v>
      </c>
      <c r="H21" s="213">
        <f t="shared" si="1"/>
        <v>230</v>
      </c>
      <c r="I21" s="214">
        <f t="shared" si="2"/>
        <v>104.42307692307693</v>
      </c>
      <c r="J21" s="227">
        <f t="shared" si="3"/>
        <v>90.5</v>
      </c>
    </row>
    <row r="22" spans="1:10" x14ac:dyDescent="0.3">
      <c r="A22" s="428"/>
      <c r="B22" s="428"/>
      <c r="C22" s="381"/>
      <c r="D22" s="61" t="s">
        <v>34</v>
      </c>
      <c r="E22" s="180">
        <v>6480</v>
      </c>
      <c r="G22" s="213">
        <v>6200</v>
      </c>
      <c r="H22" s="213">
        <f t="shared" si="1"/>
        <v>280</v>
      </c>
      <c r="I22" s="214">
        <f t="shared" si="2"/>
        <v>104.51612903225806</v>
      </c>
      <c r="J22" s="227">
        <f t="shared" si="3"/>
        <v>108</v>
      </c>
    </row>
    <row r="23" spans="1:10" ht="36.75" customHeight="1" x14ac:dyDescent="0.3">
      <c r="A23" s="63"/>
      <c r="B23" s="64"/>
      <c r="C23" s="65" t="s">
        <v>184</v>
      </c>
      <c r="D23" s="66"/>
      <c r="E23" s="67"/>
      <c r="G23" s="213"/>
      <c r="H23" s="213"/>
      <c r="I23" s="214"/>
    </row>
    <row r="24" spans="1:10" ht="34.799999999999997" x14ac:dyDescent="0.3">
      <c r="A24" s="445"/>
      <c r="B24" s="399"/>
      <c r="C24" s="181" t="s">
        <v>182</v>
      </c>
      <c r="D24" s="182" t="s">
        <v>190</v>
      </c>
      <c r="E24" s="183">
        <v>2600</v>
      </c>
      <c r="G24" s="213">
        <v>2600</v>
      </c>
      <c r="H24" s="213">
        <f t="shared" si="1"/>
        <v>0</v>
      </c>
      <c r="I24" s="214">
        <f t="shared" si="2"/>
        <v>100</v>
      </c>
    </row>
    <row r="25" spans="1:10" x14ac:dyDescent="0.3">
      <c r="A25" s="446"/>
      <c r="B25" s="400"/>
      <c r="C25" s="114" t="s">
        <v>197</v>
      </c>
      <c r="D25" s="78" t="s">
        <v>196</v>
      </c>
      <c r="E25" s="106">
        <v>1500</v>
      </c>
      <c r="G25" s="213">
        <v>1500</v>
      </c>
      <c r="H25" s="213">
        <f t="shared" si="1"/>
        <v>0</v>
      </c>
      <c r="I25" s="214">
        <f t="shared" si="2"/>
        <v>100</v>
      </c>
    </row>
    <row r="26" spans="1:10" x14ac:dyDescent="0.3">
      <c r="G26" s="213"/>
      <c r="H26" s="213"/>
      <c r="I26" s="214"/>
    </row>
    <row r="27" spans="1:10" ht="35.25" customHeight="1" x14ac:dyDescent="0.3">
      <c r="A27" s="63"/>
      <c r="B27" s="72"/>
      <c r="C27" s="73" t="s">
        <v>235</v>
      </c>
      <c r="D27" s="184"/>
      <c r="E27" s="75"/>
      <c r="G27" s="213"/>
      <c r="H27" s="213"/>
      <c r="I27" s="214"/>
    </row>
    <row r="28" spans="1:10" x14ac:dyDescent="0.3">
      <c r="A28" s="399"/>
      <c r="B28" s="399"/>
      <c r="C28" s="88" t="s">
        <v>49</v>
      </c>
      <c r="D28" s="91"/>
      <c r="E28" s="137">
        <v>2.5</v>
      </c>
      <c r="G28" s="213">
        <v>2.5</v>
      </c>
      <c r="H28" s="213">
        <f t="shared" si="1"/>
        <v>0</v>
      </c>
      <c r="I28" s="214">
        <f t="shared" si="2"/>
        <v>100</v>
      </c>
    </row>
    <row r="29" spans="1:10" x14ac:dyDescent="0.3">
      <c r="A29" s="400"/>
      <c r="B29" s="400"/>
      <c r="C29" s="114" t="s">
        <v>281</v>
      </c>
      <c r="D29" s="78"/>
      <c r="E29" s="106">
        <v>5</v>
      </c>
      <c r="G29" s="213">
        <v>5</v>
      </c>
      <c r="H29" s="213">
        <f t="shared" si="1"/>
        <v>0</v>
      </c>
      <c r="I29" s="214">
        <f t="shared" si="2"/>
        <v>100</v>
      </c>
    </row>
    <row r="32" spans="1:10" s="59" customFormat="1" x14ac:dyDescent="0.3">
      <c r="B32" s="69"/>
      <c r="C32" s="69"/>
      <c r="D32" s="70" t="s">
        <v>343</v>
      </c>
      <c r="E32" s="71"/>
      <c r="G32" s="215"/>
      <c r="H32" s="215"/>
      <c r="I32" s="215"/>
      <c r="J32" s="223"/>
    </row>
    <row r="33" spans="1:10" x14ac:dyDescent="0.3">
      <c r="D33" s="70" t="s">
        <v>344</v>
      </c>
    </row>
    <row r="35" spans="1:10" s="59" customFormat="1" ht="36.75" customHeight="1" x14ac:dyDescent="0.3">
      <c r="A35" s="379"/>
      <c r="B35" s="379"/>
      <c r="C35" s="379"/>
      <c r="D35" s="379"/>
      <c r="E35" s="379"/>
      <c r="G35" s="215"/>
      <c r="H35" s="215"/>
      <c r="I35" s="215"/>
      <c r="J35" s="223"/>
    </row>
    <row r="41" spans="1:10" x14ac:dyDescent="0.3">
      <c r="A41" s="80"/>
      <c r="B41" s="80"/>
      <c r="C41" s="80"/>
      <c r="D41" s="80"/>
      <c r="E41" s="80"/>
    </row>
    <row r="42" spans="1:10" ht="39" customHeight="1" x14ac:dyDescent="0.3">
      <c r="A42" s="377"/>
      <c r="B42" s="377"/>
      <c r="C42" s="377"/>
      <c r="D42" s="377"/>
      <c r="E42" s="377"/>
    </row>
    <row r="44" spans="1:10" s="59" customFormat="1" ht="54" customHeight="1" x14ac:dyDescent="0.3">
      <c r="A44" s="377"/>
      <c r="B44" s="378"/>
      <c r="C44" s="378"/>
      <c r="D44" s="378"/>
      <c r="E44" s="378"/>
      <c r="G44" s="215"/>
      <c r="H44" s="215"/>
      <c r="I44" s="215"/>
      <c r="J44" s="223"/>
    </row>
  </sheetData>
  <customSheetViews>
    <customSheetView guid="{839003FA-3055-4E28-826D-0A2EF77DACBD}" scale="70" showPageBreaks="1" fitToPage="1" printArea="1" view="pageBreakPreview" topLeftCell="A12">
      <selection activeCell="C27" sqref="C27"/>
      <pageMargins left="0.35433070866141736" right="0.35433070866141736" top="0.98425196850393704" bottom="0.98425196850393704" header="0" footer="0"/>
      <printOptions horizontalCentered="1"/>
      <pageSetup paperSize="9" scale="66" orientation="portrait" r:id="rId1"/>
      <headerFooter alignWithMargins="0"/>
    </customSheetView>
  </customSheetViews>
  <mergeCells count="25">
    <mergeCell ref="A44:E44"/>
    <mergeCell ref="A42:E42"/>
    <mergeCell ref="A35:E35"/>
    <mergeCell ref="C19:C20"/>
    <mergeCell ref="C21:C22"/>
    <mergeCell ref="A1:E1"/>
    <mergeCell ref="A5:B5"/>
    <mergeCell ref="D5:D6"/>
    <mergeCell ref="E5:E6"/>
    <mergeCell ref="A6:B6"/>
    <mergeCell ref="J5:J6"/>
    <mergeCell ref="B7:B12"/>
    <mergeCell ref="A28:A29"/>
    <mergeCell ref="C7:C9"/>
    <mergeCell ref="B24:B25"/>
    <mergeCell ref="I5:I6"/>
    <mergeCell ref="B28:B29"/>
    <mergeCell ref="B14:B22"/>
    <mergeCell ref="A24:A25"/>
    <mergeCell ref="A14:A22"/>
    <mergeCell ref="C14:C18"/>
    <mergeCell ref="A7:A12"/>
    <mergeCell ref="C10:C12"/>
    <mergeCell ref="G5:G6"/>
    <mergeCell ref="H5:H6"/>
  </mergeCells>
  <phoneticPr fontId="2" type="noConversion"/>
  <printOptions horizontalCentered="1"/>
  <pageMargins left="0.35433070866141736" right="0.35433070866141736" top="0.98425196850393704" bottom="0.98425196850393704" header="0" footer="0"/>
  <pageSetup paperSize="9" scale="66"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29</vt:i4>
      </vt:variant>
      <vt:variant>
        <vt:lpstr>Imenovani obsegi</vt:lpstr>
      </vt:variant>
      <vt:variant>
        <vt:i4>26</vt:i4>
      </vt:variant>
    </vt:vector>
  </HeadingPairs>
  <TitlesOfParts>
    <vt:vector size="55" baseType="lpstr">
      <vt:lpstr>AG</vt:lpstr>
      <vt:lpstr>AGRFT</vt:lpstr>
      <vt:lpstr>ALUO</vt:lpstr>
      <vt:lpstr>BF</vt:lpstr>
      <vt:lpstr>EF</vt:lpstr>
      <vt:lpstr>FA</vt:lpstr>
      <vt:lpstr>FDV</vt:lpstr>
      <vt:lpstr>FE</vt:lpstr>
      <vt:lpstr>FFA</vt:lpstr>
      <vt:lpstr>FGG</vt:lpstr>
      <vt:lpstr>FKKT</vt:lpstr>
      <vt:lpstr>FMF</vt:lpstr>
      <vt:lpstr>FPP</vt:lpstr>
      <vt:lpstr>FRI</vt:lpstr>
      <vt:lpstr>FSD</vt:lpstr>
      <vt:lpstr>FS</vt:lpstr>
      <vt:lpstr>FŠ</vt:lpstr>
      <vt:lpstr>FU</vt:lpstr>
      <vt:lpstr>FF</vt:lpstr>
      <vt:lpstr>MF</vt:lpstr>
      <vt:lpstr>NTF</vt:lpstr>
      <vt:lpstr>PEF</vt:lpstr>
      <vt:lpstr>PF</vt:lpstr>
      <vt:lpstr>TEOF</vt:lpstr>
      <vt:lpstr>VF</vt:lpstr>
      <vt:lpstr>ZF</vt:lpstr>
      <vt:lpstr>spremembe</vt:lpstr>
      <vt:lpstr>povp.šolnina po skupinah</vt:lpstr>
      <vt:lpstr>List1</vt:lpstr>
      <vt:lpstr>AG!Področje_tiskanja</vt:lpstr>
      <vt:lpstr>AGRFT!Področje_tiskanja</vt:lpstr>
      <vt:lpstr>ALUO!Področje_tiskanja</vt:lpstr>
      <vt:lpstr>BF!Področje_tiskanja</vt:lpstr>
      <vt:lpstr>EF!Področje_tiskanja</vt:lpstr>
      <vt:lpstr>FA!Področje_tiskanja</vt:lpstr>
      <vt:lpstr>FDV!Področje_tiskanja</vt:lpstr>
      <vt:lpstr>FE!Področje_tiskanja</vt:lpstr>
      <vt:lpstr>FF!Področje_tiskanja</vt:lpstr>
      <vt:lpstr>FFA!Področje_tiskanja</vt:lpstr>
      <vt:lpstr>FGG!Področje_tiskanja</vt:lpstr>
      <vt:lpstr>FKKT!Področje_tiskanja</vt:lpstr>
      <vt:lpstr>FMF!Področje_tiskanja</vt:lpstr>
      <vt:lpstr>FPP!Področje_tiskanja</vt:lpstr>
      <vt:lpstr>FRI!Področje_tiskanja</vt:lpstr>
      <vt:lpstr>FS!Področje_tiskanja</vt:lpstr>
      <vt:lpstr>FSD!Področje_tiskanja</vt:lpstr>
      <vt:lpstr>FŠ!Področje_tiskanja</vt:lpstr>
      <vt:lpstr>FU!Področje_tiskanja</vt:lpstr>
      <vt:lpstr>MF!Področje_tiskanja</vt:lpstr>
      <vt:lpstr>NTF!Področje_tiskanja</vt:lpstr>
      <vt:lpstr>PEF!Področje_tiskanja</vt:lpstr>
      <vt:lpstr>PF!Področje_tiskanja</vt:lpstr>
      <vt:lpstr>TEOF!Področje_tiskanja</vt:lpstr>
      <vt:lpstr>VF!Področje_tiskanja</vt:lpstr>
      <vt:lpstr>ZF!Področje_tiskanja</vt:lpstr>
    </vt:vector>
  </TitlesOfParts>
  <Company>UNIVERZA V LJUBLJANI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Posavec-Tršan, Milojka</dc:creator>
  <cp:lastModifiedBy>admin</cp:lastModifiedBy>
  <cp:lastPrinted>2015-09-30T12:50:49Z</cp:lastPrinted>
  <dcterms:created xsi:type="dcterms:W3CDTF">2007-01-25T09:06:45Z</dcterms:created>
  <dcterms:modified xsi:type="dcterms:W3CDTF">2015-09-30T12:51:00Z</dcterms:modified>
</cp:coreProperties>
</file>